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ceo\OneDrive\Documents\"/>
    </mc:Choice>
  </mc:AlternateContent>
  <xr:revisionPtr revIDLastSave="0" documentId="13_ncr:1_{E0FFB95C-A990-43DB-8B8C-7A66716C9248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Population overview" sheetId="4" r:id="rId1"/>
    <sheet name="90% Fully Vaccinated Target" sheetId="1" r:id="rId2"/>
    <sheet name="95% First Dose Target" sheetId="3" r:id="rId3"/>
    <sheet name="Suburb data" sheetId="5" r:id="rId4"/>
    <sheet name="Doses yesterday by site" sheetId="7" r:id="rId5"/>
    <sheet name="Daily figures" sheetId="6" state="hidden" r:id="rId6"/>
  </sheets>
  <definedNames>
    <definedName name="_xlnm._FilterDatabase" localSheetId="3" hidden="1">'Suburb data'!$A$1:$I$508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7" l="1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5" i="7"/>
  <c r="J36" i="7" s="1"/>
  <c r="M55" i="1" l="1"/>
  <c r="M54" i="3"/>
  <c r="M55" i="3"/>
  <c r="M19" i="3"/>
  <c r="M20" i="3"/>
  <c r="K3" i="6"/>
  <c r="U3" i="6"/>
  <c r="M19" i="1"/>
  <c r="M20" i="1"/>
  <c r="L13" i="4" l="1"/>
  <c r="N13" i="4" s="1"/>
  <c r="J13" i="4"/>
  <c r="K13" i="4" s="1"/>
  <c r="L12" i="4"/>
  <c r="N12" i="4" s="1"/>
  <c r="J12" i="4"/>
  <c r="K12" i="4" s="1"/>
  <c r="L11" i="4"/>
  <c r="M11" i="4" s="1"/>
  <c r="J11" i="4"/>
  <c r="K11" i="4" s="1"/>
  <c r="L10" i="4"/>
  <c r="N10" i="4" s="1"/>
  <c r="J10" i="4"/>
  <c r="K10" i="4" s="1"/>
  <c r="L8" i="4"/>
  <c r="M8" i="4" s="1"/>
  <c r="J8" i="4"/>
  <c r="K8" i="4" s="1"/>
  <c r="N11" i="4" l="1"/>
  <c r="N8" i="4"/>
  <c r="M13" i="4"/>
  <c r="M10" i="4"/>
  <c r="M12" i="4"/>
  <c r="C36" i="7" l="1"/>
  <c r="D36" i="7"/>
  <c r="E36" i="7"/>
  <c r="F36" i="7"/>
  <c r="G36" i="7"/>
  <c r="H36" i="7"/>
  <c r="I36" i="7"/>
  <c r="B36" i="7"/>
  <c r="K54" i="3"/>
  <c r="L54" i="3"/>
  <c r="K55" i="3"/>
  <c r="L55" i="3"/>
  <c r="C39" i="3"/>
  <c r="D39" i="3"/>
  <c r="E39" i="3"/>
  <c r="F39" i="3"/>
  <c r="G39" i="3"/>
  <c r="H39" i="3"/>
  <c r="I39" i="3"/>
  <c r="J19" i="3"/>
  <c r="K19" i="3"/>
  <c r="L19" i="3"/>
  <c r="D20" i="3"/>
  <c r="E20" i="3"/>
  <c r="F20" i="3"/>
  <c r="G20" i="3"/>
  <c r="H20" i="3"/>
  <c r="I20" i="3"/>
  <c r="J20" i="3"/>
  <c r="K20" i="3"/>
  <c r="L20" i="3"/>
  <c r="C20" i="3"/>
  <c r="D19" i="3"/>
  <c r="E19" i="3"/>
  <c r="F19" i="3"/>
  <c r="G19" i="3"/>
  <c r="H19" i="3"/>
  <c r="I19" i="3"/>
  <c r="C19" i="3"/>
  <c r="D20" i="1"/>
  <c r="E20" i="1"/>
  <c r="F20" i="1"/>
  <c r="G20" i="1"/>
  <c r="H20" i="1"/>
  <c r="I20" i="1"/>
  <c r="J20" i="1"/>
  <c r="K20" i="1"/>
  <c r="L20" i="1"/>
  <c r="C20" i="1"/>
  <c r="D19" i="1"/>
  <c r="E19" i="1"/>
  <c r="F19" i="1"/>
  <c r="G19" i="1"/>
  <c r="H19" i="1"/>
  <c r="I19" i="1"/>
  <c r="J19" i="1"/>
  <c r="K19" i="1"/>
  <c r="L19" i="1"/>
  <c r="C19" i="1"/>
  <c r="R3" i="6"/>
  <c r="Q3" i="6"/>
  <c r="P3" i="6"/>
  <c r="O3" i="6"/>
  <c r="N3" i="6"/>
  <c r="M3" i="6"/>
  <c r="L3" i="6"/>
  <c r="S3" i="6"/>
  <c r="T3" i="6"/>
  <c r="J55" i="1"/>
  <c r="K55" i="1"/>
  <c r="L55" i="1"/>
  <c r="N57" i="3" l="1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C55" i="3"/>
  <c r="C56" i="3" s="1"/>
  <c r="F55" i="1"/>
  <c r="E55" i="1"/>
  <c r="D55" i="1"/>
  <c r="C55" i="1"/>
  <c r="F8" i="4"/>
  <c r="E8" i="4"/>
  <c r="J55" i="3" l="1"/>
  <c r="J54" i="3"/>
  <c r="C54" i="3" l="1"/>
  <c r="I55" i="3"/>
  <c r="I54" i="3"/>
  <c r="I55" i="1" l="1"/>
  <c r="H55" i="3" l="1"/>
  <c r="H54" i="3"/>
  <c r="H55" i="1"/>
  <c r="G55" i="3" l="1"/>
  <c r="G54" i="3"/>
  <c r="G55" i="1"/>
  <c r="E55" i="3" l="1"/>
  <c r="D55" i="3"/>
  <c r="F55" i="3"/>
  <c r="E54" i="3"/>
  <c r="F54" i="3"/>
  <c r="D54" i="3"/>
  <c r="B10" i="3"/>
  <c r="B11" i="3"/>
  <c r="B12" i="3"/>
  <c r="B9" i="3"/>
  <c r="B7" i="3"/>
  <c r="E54" i="1" l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D54" i="1"/>
  <c r="B10" i="1"/>
  <c r="B11" i="1"/>
  <c r="B12" i="1"/>
  <c r="B9" i="1"/>
  <c r="B7" i="1"/>
  <c r="I13" i="4"/>
  <c r="I12" i="4"/>
  <c r="I11" i="4"/>
  <c r="I10" i="4"/>
  <c r="I8" i="4"/>
  <c r="C18" i="3" l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C21" i="1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O58" i="3"/>
  <c r="P58" i="3"/>
  <c r="Q58" i="3"/>
  <c r="S58" i="3"/>
  <c r="T58" i="3"/>
  <c r="U58" i="3"/>
  <c r="W58" i="3"/>
  <c r="X58" i="3"/>
  <c r="Y58" i="3"/>
  <c r="AA58" i="3"/>
  <c r="AB58" i="3"/>
  <c r="AC58" i="3"/>
  <c r="AE58" i="3"/>
  <c r="N58" i="3"/>
  <c r="R58" i="3"/>
  <c r="V58" i="3"/>
  <c r="Z58" i="3"/>
  <c r="AD58" i="3"/>
  <c r="D56" i="3"/>
  <c r="E49" i="3"/>
  <c r="F49" i="3"/>
  <c r="G49" i="3"/>
  <c r="H49" i="3"/>
  <c r="I49" i="3"/>
  <c r="J49" i="3"/>
  <c r="K49" i="3"/>
  <c r="L49" i="3"/>
  <c r="M49" i="3"/>
  <c r="C12" i="3" s="1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J50" i="3"/>
  <c r="K50" i="3"/>
  <c r="L50" i="3"/>
  <c r="M50" i="3"/>
  <c r="N50" i="3"/>
  <c r="N51" i="3" s="1"/>
  <c r="O50" i="3"/>
  <c r="O51" i="3" s="1"/>
  <c r="P50" i="3"/>
  <c r="P51" i="3" s="1"/>
  <c r="Q50" i="3"/>
  <c r="Q51" i="3" s="1"/>
  <c r="R50" i="3"/>
  <c r="R51" i="3" s="1"/>
  <c r="S50" i="3"/>
  <c r="S51" i="3" s="1"/>
  <c r="T50" i="3"/>
  <c r="T51" i="3" s="1"/>
  <c r="U50" i="3"/>
  <c r="U51" i="3" s="1"/>
  <c r="V50" i="3"/>
  <c r="V51" i="3" s="1"/>
  <c r="W50" i="3"/>
  <c r="W51" i="3" s="1"/>
  <c r="X50" i="3"/>
  <c r="X51" i="3" s="1"/>
  <c r="Y50" i="3"/>
  <c r="Y51" i="3" s="1"/>
  <c r="Z50" i="3"/>
  <c r="Z51" i="3" s="1"/>
  <c r="AA50" i="3"/>
  <c r="AA51" i="3" s="1"/>
  <c r="AB50" i="3"/>
  <c r="AB51" i="3" s="1"/>
  <c r="AC50" i="3"/>
  <c r="AC51" i="3" s="1"/>
  <c r="AD50" i="3"/>
  <c r="AD51" i="3" s="1"/>
  <c r="AE50" i="3"/>
  <c r="AE51" i="3" s="1"/>
  <c r="D49" i="3"/>
  <c r="C49" i="3"/>
  <c r="E42" i="3"/>
  <c r="F42" i="3"/>
  <c r="G42" i="3"/>
  <c r="H42" i="3"/>
  <c r="I42" i="3"/>
  <c r="J42" i="3"/>
  <c r="K42" i="3"/>
  <c r="L42" i="3"/>
  <c r="M42" i="3"/>
  <c r="C11" i="3" s="1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N43" i="3"/>
  <c r="N44" i="3" s="1"/>
  <c r="O43" i="3"/>
  <c r="O44" i="3" s="1"/>
  <c r="P43" i="3"/>
  <c r="Q43" i="3"/>
  <c r="Q44" i="3" s="1"/>
  <c r="R43" i="3"/>
  <c r="R44" i="3" s="1"/>
  <c r="S43" i="3"/>
  <c r="S44" i="3" s="1"/>
  <c r="T43" i="3"/>
  <c r="T44" i="3" s="1"/>
  <c r="U43" i="3"/>
  <c r="U44" i="3" s="1"/>
  <c r="V43" i="3"/>
  <c r="V44" i="3" s="1"/>
  <c r="W43" i="3"/>
  <c r="W44" i="3" s="1"/>
  <c r="X43" i="3"/>
  <c r="Y43" i="3"/>
  <c r="Y44" i="3" s="1"/>
  <c r="Z43" i="3"/>
  <c r="Z44" i="3" s="1"/>
  <c r="AA43" i="3"/>
  <c r="AA44" i="3" s="1"/>
  <c r="AB43" i="3"/>
  <c r="AB44" i="3" s="1"/>
  <c r="AC43" i="3"/>
  <c r="AC44" i="3" s="1"/>
  <c r="AD43" i="3"/>
  <c r="AD44" i="3" s="1"/>
  <c r="AE43" i="3"/>
  <c r="AE44" i="3" s="1"/>
  <c r="P44" i="3"/>
  <c r="X44" i="3"/>
  <c r="D42" i="3"/>
  <c r="C42" i="3"/>
  <c r="E35" i="3"/>
  <c r="F35" i="3"/>
  <c r="G35" i="3"/>
  <c r="H35" i="3"/>
  <c r="I35" i="3"/>
  <c r="J35" i="3"/>
  <c r="K35" i="3"/>
  <c r="L35" i="3"/>
  <c r="M35" i="3"/>
  <c r="C10" i="3" s="1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J36" i="3"/>
  <c r="K36" i="3"/>
  <c r="N36" i="3"/>
  <c r="O36" i="3"/>
  <c r="O37" i="3" s="1"/>
  <c r="P36" i="3"/>
  <c r="P37" i="3" s="1"/>
  <c r="Q36" i="3"/>
  <c r="Q37" i="3" s="1"/>
  <c r="R36" i="3"/>
  <c r="R37" i="3" s="1"/>
  <c r="S36" i="3"/>
  <c r="S37" i="3" s="1"/>
  <c r="T36" i="3"/>
  <c r="T37" i="3" s="1"/>
  <c r="U36" i="3"/>
  <c r="U37" i="3" s="1"/>
  <c r="V36" i="3"/>
  <c r="W36" i="3"/>
  <c r="W37" i="3" s="1"/>
  <c r="X36" i="3"/>
  <c r="X37" i="3" s="1"/>
  <c r="Y36" i="3"/>
  <c r="Y37" i="3" s="1"/>
  <c r="Z36" i="3"/>
  <c r="Z37" i="3" s="1"/>
  <c r="AA36" i="3"/>
  <c r="AA37" i="3" s="1"/>
  <c r="AB36" i="3"/>
  <c r="AB37" i="3" s="1"/>
  <c r="AC36" i="3"/>
  <c r="AC37" i="3" s="1"/>
  <c r="AD36" i="3"/>
  <c r="AE36" i="3"/>
  <c r="AE37" i="3" s="1"/>
  <c r="N37" i="3"/>
  <c r="V37" i="3"/>
  <c r="AD37" i="3"/>
  <c r="D35" i="3"/>
  <c r="E28" i="3"/>
  <c r="F28" i="3"/>
  <c r="G28" i="3"/>
  <c r="H28" i="3"/>
  <c r="I28" i="3"/>
  <c r="J28" i="3"/>
  <c r="K28" i="3"/>
  <c r="L28" i="3"/>
  <c r="M28" i="3"/>
  <c r="C9" i="3" s="1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J29" i="3"/>
  <c r="K29" i="3"/>
  <c r="L29" i="3"/>
  <c r="N29" i="3"/>
  <c r="N30" i="3" s="1"/>
  <c r="O29" i="3"/>
  <c r="O30" i="3" s="1"/>
  <c r="P29" i="3"/>
  <c r="Q29" i="3"/>
  <c r="Q30" i="3" s="1"/>
  <c r="R29" i="3"/>
  <c r="R30" i="3" s="1"/>
  <c r="S29" i="3"/>
  <c r="S30" i="3" s="1"/>
  <c r="T29" i="3"/>
  <c r="T30" i="3" s="1"/>
  <c r="U29" i="3"/>
  <c r="U30" i="3" s="1"/>
  <c r="V29" i="3"/>
  <c r="V30" i="3" s="1"/>
  <c r="W29" i="3"/>
  <c r="W30" i="3" s="1"/>
  <c r="X29" i="3"/>
  <c r="Y29" i="3"/>
  <c r="Y30" i="3" s="1"/>
  <c r="Z29" i="3"/>
  <c r="AA29" i="3"/>
  <c r="AA30" i="3" s="1"/>
  <c r="AB29" i="3"/>
  <c r="AB30" i="3" s="1"/>
  <c r="AC29" i="3"/>
  <c r="AC30" i="3" s="1"/>
  <c r="AD29" i="3"/>
  <c r="AD30" i="3" s="1"/>
  <c r="AE29" i="3"/>
  <c r="AE30" i="3" s="1"/>
  <c r="P30" i="3"/>
  <c r="X30" i="3"/>
  <c r="Z30" i="3"/>
  <c r="D28" i="3"/>
  <c r="C35" i="3"/>
  <c r="M22" i="3"/>
  <c r="N22" i="3"/>
  <c r="N23" i="3" s="1"/>
  <c r="O22" i="3"/>
  <c r="O23" i="3" s="1"/>
  <c r="P22" i="3"/>
  <c r="P23" i="3" s="1"/>
  <c r="Q22" i="3"/>
  <c r="Q23" i="3" s="1"/>
  <c r="R22" i="3"/>
  <c r="R23" i="3" s="1"/>
  <c r="S22" i="3"/>
  <c r="S23" i="3" s="1"/>
  <c r="T22" i="3"/>
  <c r="T23" i="3" s="1"/>
  <c r="U22" i="3"/>
  <c r="U23" i="3" s="1"/>
  <c r="V22" i="3"/>
  <c r="V23" i="3" s="1"/>
  <c r="W22" i="3"/>
  <c r="W23" i="3" s="1"/>
  <c r="X22" i="3"/>
  <c r="X23" i="3" s="1"/>
  <c r="Y22" i="3"/>
  <c r="Y23" i="3" s="1"/>
  <c r="Z22" i="3"/>
  <c r="Z23" i="3" s="1"/>
  <c r="AA22" i="3"/>
  <c r="AA23" i="3" s="1"/>
  <c r="AB22" i="3"/>
  <c r="AB23" i="3" s="1"/>
  <c r="AC22" i="3"/>
  <c r="AC23" i="3" s="1"/>
  <c r="AD22" i="3"/>
  <c r="AD23" i="3" s="1"/>
  <c r="AE22" i="3"/>
  <c r="AE23" i="3" s="1"/>
  <c r="C28" i="3"/>
  <c r="C22" i="3"/>
  <c r="C23" i="3" s="1"/>
  <c r="D21" i="3"/>
  <c r="E21" i="3"/>
  <c r="F21" i="3"/>
  <c r="G21" i="3"/>
  <c r="H21" i="3"/>
  <c r="I21" i="3"/>
  <c r="J21" i="3"/>
  <c r="K21" i="3"/>
  <c r="L21" i="3"/>
  <c r="M21" i="3"/>
  <c r="C7" i="3" s="1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C21" i="3"/>
  <c r="D53" i="3"/>
  <c r="D57" i="3" s="1"/>
  <c r="E53" i="3"/>
  <c r="E57" i="3" s="1"/>
  <c r="F53" i="3"/>
  <c r="F57" i="3" s="1"/>
  <c r="G53" i="3"/>
  <c r="G57" i="3" s="1"/>
  <c r="H53" i="3"/>
  <c r="H57" i="3" s="1"/>
  <c r="I53" i="3"/>
  <c r="I57" i="3" s="1"/>
  <c r="J53" i="3"/>
  <c r="J57" i="3" s="1"/>
  <c r="K53" i="3"/>
  <c r="K57" i="3" s="1"/>
  <c r="L53" i="3"/>
  <c r="L57" i="3" s="1"/>
  <c r="M53" i="3"/>
  <c r="M57" i="3" s="1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D46" i="3"/>
  <c r="D50" i="3" s="1"/>
  <c r="E46" i="3"/>
  <c r="E50" i="3" s="1"/>
  <c r="F46" i="3"/>
  <c r="F50" i="3" s="1"/>
  <c r="G46" i="3"/>
  <c r="G50" i="3" s="1"/>
  <c r="H46" i="3"/>
  <c r="H50" i="3" s="1"/>
  <c r="I46" i="3"/>
  <c r="I50" i="3" s="1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D43" i="3"/>
  <c r="E43" i="3"/>
  <c r="F43" i="3"/>
  <c r="G43" i="3"/>
  <c r="H43" i="3"/>
  <c r="I43" i="3"/>
  <c r="J39" i="3"/>
  <c r="J43" i="3" s="1"/>
  <c r="K39" i="3"/>
  <c r="K43" i="3" s="1"/>
  <c r="L39" i="3"/>
  <c r="L43" i="3" s="1"/>
  <c r="M39" i="3"/>
  <c r="M43" i="3" s="1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D32" i="3"/>
  <c r="D36" i="3" s="1"/>
  <c r="E32" i="3"/>
  <c r="E36" i="3" s="1"/>
  <c r="F32" i="3"/>
  <c r="F36" i="3" s="1"/>
  <c r="G32" i="3"/>
  <c r="G36" i="3" s="1"/>
  <c r="H32" i="3"/>
  <c r="H36" i="3" s="1"/>
  <c r="I32" i="3"/>
  <c r="I36" i="3" s="1"/>
  <c r="J32" i="3"/>
  <c r="K32" i="3"/>
  <c r="L32" i="3"/>
  <c r="L36" i="3" s="1"/>
  <c r="M32" i="3"/>
  <c r="M36" i="3" s="1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C53" i="3"/>
  <c r="C46" i="3"/>
  <c r="C50" i="3" s="1"/>
  <c r="C51" i="3" s="1"/>
  <c r="C43" i="3"/>
  <c r="C44" i="3" s="1"/>
  <c r="C32" i="3"/>
  <c r="C36" i="3" s="1"/>
  <c r="C37" i="3" s="1"/>
  <c r="D25" i="3"/>
  <c r="D29" i="3" s="1"/>
  <c r="E25" i="3"/>
  <c r="E29" i="3" s="1"/>
  <c r="F25" i="3"/>
  <c r="F29" i="3" s="1"/>
  <c r="G25" i="3"/>
  <c r="G29" i="3" s="1"/>
  <c r="H25" i="3"/>
  <c r="H29" i="3" s="1"/>
  <c r="I25" i="3"/>
  <c r="I29" i="3" s="1"/>
  <c r="J25" i="3"/>
  <c r="K25" i="3"/>
  <c r="L25" i="3"/>
  <c r="M25" i="3"/>
  <c r="M29" i="3" s="1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C25" i="3"/>
  <c r="C29" i="3" s="1"/>
  <c r="C30" i="3" s="1"/>
  <c r="D18" i="3"/>
  <c r="D22" i="3" s="1"/>
  <c r="E18" i="3"/>
  <c r="E22" i="3" s="1"/>
  <c r="F18" i="3"/>
  <c r="F22" i="3" s="1"/>
  <c r="G18" i="3"/>
  <c r="G22" i="3" s="1"/>
  <c r="H18" i="3"/>
  <c r="H22" i="3" s="1"/>
  <c r="I18" i="3"/>
  <c r="I22" i="3" s="1"/>
  <c r="J18" i="3"/>
  <c r="J22" i="3" s="1"/>
  <c r="K18" i="3"/>
  <c r="K22" i="3" s="1"/>
  <c r="L18" i="3"/>
  <c r="L22" i="3" s="1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Y56" i="1"/>
  <c r="AZ56" i="1"/>
  <c r="D49" i="1"/>
  <c r="E49" i="1"/>
  <c r="F49" i="1"/>
  <c r="G49" i="1"/>
  <c r="H49" i="1"/>
  <c r="I49" i="1"/>
  <c r="J49" i="1"/>
  <c r="K49" i="1"/>
  <c r="L49" i="1"/>
  <c r="M49" i="1"/>
  <c r="C11" i="1" s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D35" i="1"/>
  <c r="E35" i="1"/>
  <c r="F35" i="1"/>
  <c r="G35" i="1"/>
  <c r="H35" i="1"/>
  <c r="I35" i="1"/>
  <c r="J35" i="1"/>
  <c r="K35" i="1"/>
  <c r="L35" i="1"/>
  <c r="M35" i="1"/>
  <c r="C10" i="1" s="1"/>
  <c r="D10" i="1" s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C56" i="1"/>
  <c r="D46" i="1"/>
  <c r="D50" i="1" s="1"/>
  <c r="E46" i="1"/>
  <c r="F46" i="1"/>
  <c r="G46" i="1"/>
  <c r="G50" i="1" s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53" i="1"/>
  <c r="D53" i="1" s="1"/>
  <c r="D57" i="1" s="1"/>
  <c r="E50" i="1"/>
  <c r="F50" i="1"/>
  <c r="H50" i="1"/>
  <c r="I50" i="1"/>
  <c r="J50" i="1"/>
  <c r="K50" i="1"/>
  <c r="L50" i="1"/>
  <c r="M50" i="1"/>
  <c r="N50" i="1"/>
  <c r="O50" i="1"/>
  <c r="O51" i="1" s="1"/>
  <c r="P50" i="1"/>
  <c r="P51" i="1" s="1"/>
  <c r="Q50" i="1"/>
  <c r="Q51" i="1" s="1"/>
  <c r="R50" i="1"/>
  <c r="R51" i="1" s="1"/>
  <c r="S50" i="1"/>
  <c r="T50" i="1"/>
  <c r="T51" i="1" s="1"/>
  <c r="U50" i="1"/>
  <c r="V50" i="1"/>
  <c r="W50" i="1"/>
  <c r="W51" i="1" s="1"/>
  <c r="X50" i="1"/>
  <c r="X51" i="1" s="1"/>
  <c r="Y50" i="1"/>
  <c r="Y51" i="1" s="1"/>
  <c r="Z50" i="1"/>
  <c r="Z51" i="1" s="1"/>
  <c r="AA50" i="1"/>
  <c r="AA51" i="1" s="1"/>
  <c r="AB50" i="1"/>
  <c r="AB51" i="1" s="1"/>
  <c r="AC50" i="1"/>
  <c r="AC51" i="1" s="1"/>
  <c r="AD50" i="1"/>
  <c r="AE50" i="1"/>
  <c r="AF50" i="1"/>
  <c r="AF51" i="1" s="1"/>
  <c r="AG50" i="1"/>
  <c r="AG51" i="1" s="1"/>
  <c r="AH50" i="1"/>
  <c r="AH51" i="1" s="1"/>
  <c r="AI50" i="1"/>
  <c r="AJ50" i="1"/>
  <c r="AJ51" i="1" s="1"/>
  <c r="AK50" i="1"/>
  <c r="AL50" i="1"/>
  <c r="AM50" i="1"/>
  <c r="AM51" i="1" s="1"/>
  <c r="AN50" i="1"/>
  <c r="AN51" i="1" s="1"/>
  <c r="AO50" i="1"/>
  <c r="AO51" i="1" s="1"/>
  <c r="AP50" i="1"/>
  <c r="AP51" i="1" s="1"/>
  <c r="AQ50" i="1"/>
  <c r="AR50" i="1"/>
  <c r="AR51" i="1" s="1"/>
  <c r="AS50" i="1"/>
  <c r="AT50" i="1"/>
  <c r="AU50" i="1"/>
  <c r="AV50" i="1"/>
  <c r="AV51" i="1" s="1"/>
  <c r="AW50" i="1"/>
  <c r="AW51" i="1" s="1"/>
  <c r="AX50" i="1"/>
  <c r="AX51" i="1" s="1"/>
  <c r="AY50" i="1"/>
  <c r="AY51" i="1" s="1"/>
  <c r="AZ50" i="1"/>
  <c r="AZ51" i="1" s="1"/>
  <c r="N51" i="1"/>
  <c r="S51" i="1"/>
  <c r="U51" i="1"/>
  <c r="V51" i="1"/>
  <c r="AD51" i="1"/>
  <c r="AE51" i="1"/>
  <c r="AI51" i="1"/>
  <c r="AK51" i="1"/>
  <c r="AL51" i="1"/>
  <c r="AQ51" i="1"/>
  <c r="AS51" i="1"/>
  <c r="AT51" i="1"/>
  <c r="AU51" i="1"/>
  <c r="C49" i="1"/>
  <c r="C46" i="1"/>
  <c r="C50" i="1" s="1"/>
  <c r="C51" i="1" s="1"/>
  <c r="J43" i="1"/>
  <c r="K43" i="1"/>
  <c r="L43" i="1"/>
  <c r="M43" i="1"/>
  <c r="N43" i="1"/>
  <c r="N44" i="1" s="1"/>
  <c r="O43" i="1"/>
  <c r="P43" i="1"/>
  <c r="Q43" i="1"/>
  <c r="Q44" i="1" s="1"/>
  <c r="R43" i="1"/>
  <c r="R44" i="1" s="1"/>
  <c r="S43" i="1"/>
  <c r="S44" i="1" s="1"/>
  <c r="T43" i="1"/>
  <c r="T44" i="1" s="1"/>
  <c r="U43" i="1"/>
  <c r="U44" i="1" s="1"/>
  <c r="V43" i="1"/>
  <c r="V44" i="1" s="1"/>
  <c r="W43" i="1"/>
  <c r="X43" i="1"/>
  <c r="Y43" i="1"/>
  <c r="Z43" i="1"/>
  <c r="AA43" i="1"/>
  <c r="AA44" i="1" s="1"/>
  <c r="AB43" i="1"/>
  <c r="AB44" i="1" s="1"/>
  <c r="AC43" i="1"/>
  <c r="AC44" i="1" s="1"/>
  <c r="AD43" i="1"/>
  <c r="AD44" i="1" s="1"/>
  <c r="AE43" i="1"/>
  <c r="AF43" i="1"/>
  <c r="AG43" i="1"/>
  <c r="AG44" i="1" s="1"/>
  <c r="AH43" i="1"/>
  <c r="AH44" i="1" s="1"/>
  <c r="AI43" i="1"/>
  <c r="AI44" i="1" s="1"/>
  <c r="AJ43" i="1"/>
  <c r="AJ44" i="1" s="1"/>
  <c r="AK43" i="1"/>
  <c r="AK44" i="1" s="1"/>
  <c r="AL43" i="1"/>
  <c r="AL44" i="1" s="1"/>
  <c r="AM43" i="1"/>
  <c r="AN43" i="1"/>
  <c r="AO43" i="1"/>
  <c r="AP43" i="1"/>
  <c r="AQ43" i="1"/>
  <c r="AQ44" i="1" s="1"/>
  <c r="AR43" i="1"/>
  <c r="AR44" i="1" s="1"/>
  <c r="AS43" i="1"/>
  <c r="AS44" i="1" s="1"/>
  <c r="AT43" i="1"/>
  <c r="AT44" i="1" s="1"/>
  <c r="AU43" i="1"/>
  <c r="AV43" i="1"/>
  <c r="AW43" i="1"/>
  <c r="AW44" i="1" s="1"/>
  <c r="AX43" i="1"/>
  <c r="AX44" i="1" s="1"/>
  <c r="AY43" i="1"/>
  <c r="AY44" i="1" s="1"/>
  <c r="AZ43" i="1"/>
  <c r="AZ44" i="1" s="1"/>
  <c r="O44" i="1"/>
  <c r="P44" i="1"/>
  <c r="W44" i="1"/>
  <c r="X44" i="1"/>
  <c r="Y44" i="1"/>
  <c r="Z44" i="1"/>
  <c r="AE44" i="1"/>
  <c r="AF44" i="1"/>
  <c r="AM44" i="1"/>
  <c r="AN44" i="1"/>
  <c r="AO44" i="1"/>
  <c r="AP44" i="1"/>
  <c r="AU44" i="1"/>
  <c r="AV44" i="1"/>
  <c r="V37" i="1"/>
  <c r="J36" i="1"/>
  <c r="K36" i="1"/>
  <c r="N36" i="1"/>
  <c r="N37" i="1" s="1"/>
  <c r="O36" i="1"/>
  <c r="O37" i="1" s="1"/>
  <c r="P36" i="1"/>
  <c r="P37" i="1" s="1"/>
  <c r="Q36" i="1"/>
  <c r="Q37" i="1" s="1"/>
  <c r="R36" i="1"/>
  <c r="R37" i="1" s="1"/>
  <c r="S36" i="1"/>
  <c r="S37" i="1" s="1"/>
  <c r="T36" i="1"/>
  <c r="T37" i="1" s="1"/>
  <c r="U36" i="1"/>
  <c r="U37" i="1" s="1"/>
  <c r="V36" i="1"/>
  <c r="W36" i="1"/>
  <c r="W37" i="1" s="1"/>
  <c r="X36" i="1"/>
  <c r="X37" i="1" s="1"/>
  <c r="Y36" i="1"/>
  <c r="Y37" i="1" s="1"/>
  <c r="Z36" i="1"/>
  <c r="Z37" i="1" s="1"/>
  <c r="AA36" i="1"/>
  <c r="AA37" i="1" s="1"/>
  <c r="AB36" i="1"/>
  <c r="AB37" i="1" s="1"/>
  <c r="AC36" i="1"/>
  <c r="AC37" i="1" s="1"/>
  <c r="AD36" i="1"/>
  <c r="AD37" i="1" s="1"/>
  <c r="AE36" i="1"/>
  <c r="AE37" i="1" s="1"/>
  <c r="AF36" i="1"/>
  <c r="AF37" i="1" s="1"/>
  <c r="AG36" i="1"/>
  <c r="AG37" i="1" s="1"/>
  <c r="AH36" i="1"/>
  <c r="AH37" i="1" s="1"/>
  <c r="AI36" i="1"/>
  <c r="AI37" i="1" s="1"/>
  <c r="AJ36" i="1"/>
  <c r="AJ37" i="1" s="1"/>
  <c r="AK36" i="1"/>
  <c r="AK37" i="1" s="1"/>
  <c r="AL36" i="1"/>
  <c r="AL37" i="1" s="1"/>
  <c r="AM36" i="1"/>
  <c r="AM37" i="1" s="1"/>
  <c r="AN36" i="1"/>
  <c r="AN37" i="1" s="1"/>
  <c r="AO36" i="1"/>
  <c r="AO37" i="1" s="1"/>
  <c r="AP36" i="1"/>
  <c r="AP37" i="1" s="1"/>
  <c r="AQ36" i="1"/>
  <c r="AQ37" i="1" s="1"/>
  <c r="AR36" i="1"/>
  <c r="AR37" i="1" s="1"/>
  <c r="AS36" i="1"/>
  <c r="AS37" i="1" s="1"/>
  <c r="AT36" i="1"/>
  <c r="AT37" i="1" s="1"/>
  <c r="AU36" i="1"/>
  <c r="AU37" i="1" s="1"/>
  <c r="AV36" i="1"/>
  <c r="AV37" i="1" s="1"/>
  <c r="AW36" i="1"/>
  <c r="AW37" i="1" s="1"/>
  <c r="AX36" i="1"/>
  <c r="AX37" i="1" s="1"/>
  <c r="AY36" i="1"/>
  <c r="AY37" i="1" s="1"/>
  <c r="AZ36" i="1"/>
  <c r="AZ37" i="1" s="1"/>
  <c r="C42" i="1"/>
  <c r="D39" i="1"/>
  <c r="D43" i="1" s="1"/>
  <c r="E39" i="1"/>
  <c r="E43" i="1" s="1"/>
  <c r="F39" i="1"/>
  <c r="F43" i="1" s="1"/>
  <c r="G39" i="1"/>
  <c r="G43" i="1" s="1"/>
  <c r="H39" i="1"/>
  <c r="H43" i="1" s="1"/>
  <c r="I39" i="1"/>
  <c r="I43" i="1" s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C39" i="1"/>
  <c r="C43" i="1" s="1"/>
  <c r="C44" i="1" s="1"/>
  <c r="D32" i="1"/>
  <c r="D36" i="1" s="1"/>
  <c r="E32" i="1"/>
  <c r="E36" i="1" s="1"/>
  <c r="F32" i="1"/>
  <c r="F36" i="1" s="1"/>
  <c r="G32" i="1"/>
  <c r="G36" i="1" s="1"/>
  <c r="H32" i="1"/>
  <c r="H36" i="1" s="1"/>
  <c r="I32" i="1"/>
  <c r="I36" i="1" s="1"/>
  <c r="J32" i="1"/>
  <c r="K32" i="1"/>
  <c r="L32" i="1"/>
  <c r="L36" i="1" s="1"/>
  <c r="M32" i="1"/>
  <c r="M36" i="1" s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C32" i="1"/>
  <c r="C36" i="1" s="1"/>
  <c r="C37" i="1" s="1"/>
  <c r="C35" i="1"/>
  <c r="AP30" i="1"/>
  <c r="D28" i="1"/>
  <c r="E28" i="1"/>
  <c r="F28" i="1"/>
  <c r="G28" i="1"/>
  <c r="H28" i="1"/>
  <c r="I28" i="1"/>
  <c r="J28" i="1"/>
  <c r="K28" i="1"/>
  <c r="L28" i="1"/>
  <c r="M28" i="1"/>
  <c r="C9" i="1" s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J29" i="1"/>
  <c r="N29" i="1"/>
  <c r="N30" i="1" s="1"/>
  <c r="O29" i="1"/>
  <c r="O30" i="1" s="1"/>
  <c r="P29" i="1"/>
  <c r="P30" i="1" s="1"/>
  <c r="Q29" i="1"/>
  <c r="Q30" i="1" s="1"/>
  <c r="R29" i="1"/>
  <c r="R30" i="1" s="1"/>
  <c r="S29" i="1"/>
  <c r="S30" i="1" s="1"/>
  <c r="T29" i="1"/>
  <c r="T30" i="1" s="1"/>
  <c r="U29" i="1"/>
  <c r="U30" i="1" s="1"/>
  <c r="V29" i="1"/>
  <c r="V30" i="1" s="1"/>
  <c r="W29" i="1"/>
  <c r="W30" i="1" s="1"/>
  <c r="X29" i="1"/>
  <c r="X30" i="1" s="1"/>
  <c r="Y29" i="1"/>
  <c r="Y30" i="1" s="1"/>
  <c r="Z29" i="1"/>
  <c r="Z30" i="1" s="1"/>
  <c r="AA29" i="1"/>
  <c r="AA30" i="1" s="1"/>
  <c r="AB29" i="1"/>
  <c r="AB30" i="1" s="1"/>
  <c r="AC29" i="1"/>
  <c r="AC30" i="1" s="1"/>
  <c r="AD29" i="1"/>
  <c r="AD30" i="1" s="1"/>
  <c r="AE29" i="1"/>
  <c r="AE30" i="1" s="1"/>
  <c r="AF29" i="1"/>
  <c r="AF30" i="1" s="1"/>
  <c r="AG29" i="1"/>
  <c r="AG30" i="1" s="1"/>
  <c r="AH29" i="1"/>
  <c r="AH30" i="1" s="1"/>
  <c r="AI29" i="1"/>
  <c r="AI30" i="1" s="1"/>
  <c r="AJ29" i="1"/>
  <c r="AJ30" i="1" s="1"/>
  <c r="AK29" i="1"/>
  <c r="AK30" i="1" s="1"/>
  <c r="AL29" i="1"/>
  <c r="AL30" i="1" s="1"/>
  <c r="AM29" i="1"/>
  <c r="AM30" i="1" s="1"/>
  <c r="AN29" i="1"/>
  <c r="AN30" i="1" s="1"/>
  <c r="AO29" i="1"/>
  <c r="AO30" i="1" s="1"/>
  <c r="AP29" i="1"/>
  <c r="AQ29" i="1"/>
  <c r="AQ30" i="1" s="1"/>
  <c r="AR29" i="1"/>
  <c r="AR30" i="1" s="1"/>
  <c r="AS29" i="1"/>
  <c r="AS30" i="1" s="1"/>
  <c r="AT29" i="1"/>
  <c r="AT30" i="1" s="1"/>
  <c r="AU29" i="1"/>
  <c r="AU30" i="1" s="1"/>
  <c r="AV29" i="1"/>
  <c r="AV30" i="1" s="1"/>
  <c r="AW29" i="1"/>
  <c r="AW30" i="1" s="1"/>
  <c r="AX29" i="1"/>
  <c r="AX30" i="1" s="1"/>
  <c r="AY29" i="1"/>
  <c r="AY30" i="1" s="1"/>
  <c r="AZ29" i="1"/>
  <c r="AZ30" i="1" s="1"/>
  <c r="C28" i="1"/>
  <c r="D25" i="1"/>
  <c r="D29" i="1" s="1"/>
  <c r="E25" i="1"/>
  <c r="E29" i="1" s="1"/>
  <c r="F25" i="1"/>
  <c r="F29" i="1" s="1"/>
  <c r="G25" i="1"/>
  <c r="G29" i="1" s="1"/>
  <c r="H25" i="1"/>
  <c r="H29" i="1" s="1"/>
  <c r="I25" i="1"/>
  <c r="I29" i="1" s="1"/>
  <c r="K25" i="1"/>
  <c r="K29" i="1" s="1"/>
  <c r="L25" i="1"/>
  <c r="L29" i="1" s="1"/>
  <c r="M25" i="1"/>
  <c r="M29" i="1" s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C25" i="1"/>
  <c r="C29" i="1" s="1"/>
  <c r="C30" i="1" s="1"/>
  <c r="AO23" i="1"/>
  <c r="H22" i="1"/>
  <c r="N22" i="1"/>
  <c r="N23" i="1" s="1"/>
  <c r="O22" i="1"/>
  <c r="O23" i="1" s="1"/>
  <c r="P22" i="1"/>
  <c r="P23" i="1" s="1"/>
  <c r="Q22" i="1"/>
  <c r="Q23" i="1" s="1"/>
  <c r="R22" i="1"/>
  <c r="R23" i="1" s="1"/>
  <c r="S22" i="1"/>
  <c r="S23" i="1" s="1"/>
  <c r="T22" i="1"/>
  <c r="T23" i="1" s="1"/>
  <c r="U22" i="1"/>
  <c r="U23" i="1" s="1"/>
  <c r="V22" i="1"/>
  <c r="V23" i="1" s="1"/>
  <c r="W22" i="1"/>
  <c r="W23" i="1" s="1"/>
  <c r="X22" i="1"/>
  <c r="X23" i="1" s="1"/>
  <c r="Y22" i="1"/>
  <c r="Y23" i="1" s="1"/>
  <c r="Z22" i="1"/>
  <c r="Z23" i="1" s="1"/>
  <c r="AA22" i="1"/>
  <c r="AA23" i="1" s="1"/>
  <c r="AB22" i="1"/>
  <c r="AB23" i="1" s="1"/>
  <c r="AC22" i="1"/>
  <c r="AC23" i="1" s="1"/>
  <c r="AD22" i="1"/>
  <c r="AD23" i="1" s="1"/>
  <c r="AE22" i="1"/>
  <c r="AE23" i="1" s="1"/>
  <c r="AF22" i="1"/>
  <c r="AF23" i="1" s="1"/>
  <c r="AG22" i="1"/>
  <c r="AG23" i="1" s="1"/>
  <c r="AH22" i="1"/>
  <c r="AH23" i="1" s="1"/>
  <c r="AI22" i="1"/>
  <c r="AI23" i="1" s="1"/>
  <c r="AJ22" i="1"/>
  <c r="AJ23" i="1" s="1"/>
  <c r="AK22" i="1"/>
  <c r="AK23" i="1" s="1"/>
  <c r="AL22" i="1"/>
  <c r="AL23" i="1" s="1"/>
  <c r="AM22" i="1"/>
  <c r="AM23" i="1" s="1"/>
  <c r="AN22" i="1"/>
  <c r="AN23" i="1" s="1"/>
  <c r="AO22" i="1"/>
  <c r="AP22" i="1"/>
  <c r="AP23" i="1" s="1"/>
  <c r="AQ22" i="1"/>
  <c r="AQ23" i="1" s="1"/>
  <c r="AR22" i="1"/>
  <c r="AR23" i="1" s="1"/>
  <c r="AS22" i="1"/>
  <c r="AS23" i="1" s="1"/>
  <c r="AT22" i="1"/>
  <c r="AT23" i="1" s="1"/>
  <c r="AU22" i="1"/>
  <c r="AU23" i="1" s="1"/>
  <c r="AV22" i="1"/>
  <c r="AV23" i="1" s="1"/>
  <c r="AW22" i="1"/>
  <c r="AW23" i="1" s="1"/>
  <c r="AX22" i="1"/>
  <c r="AX23" i="1" s="1"/>
  <c r="AY22" i="1"/>
  <c r="AY23" i="1" s="1"/>
  <c r="AZ22" i="1"/>
  <c r="AZ23" i="1" s="1"/>
  <c r="D21" i="1"/>
  <c r="E21" i="1"/>
  <c r="F21" i="1"/>
  <c r="G21" i="1"/>
  <c r="H21" i="1"/>
  <c r="I21" i="1"/>
  <c r="J21" i="1"/>
  <c r="K21" i="1"/>
  <c r="L21" i="1"/>
  <c r="M21" i="1"/>
  <c r="C7" i="1" s="1"/>
  <c r="D7" i="1" s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D18" i="1"/>
  <c r="D22" i="1" s="1"/>
  <c r="E18" i="1"/>
  <c r="E22" i="1" s="1"/>
  <c r="F18" i="1"/>
  <c r="F22" i="1" s="1"/>
  <c r="G18" i="1"/>
  <c r="G22" i="1" s="1"/>
  <c r="H18" i="1"/>
  <c r="I18" i="1"/>
  <c r="I22" i="1" s="1"/>
  <c r="J18" i="1"/>
  <c r="J22" i="1" s="1"/>
  <c r="K18" i="1"/>
  <c r="K22" i="1" s="1"/>
  <c r="L18" i="1"/>
  <c r="L22" i="1" s="1"/>
  <c r="M18" i="1"/>
  <c r="M22" i="1" s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C18" i="1"/>
  <c r="C22" i="1" s="1"/>
  <c r="C12" i="1" l="1"/>
  <c r="D37" i="1"/>
  <c r="F12" i="3"/>
  <c r="G12" i="3" s="1"/>
  <c r="F11" i="3"/>
  <c r="G11" i="3" s="1"/>
  <c r="F10" i="3"/>
  <c r="G10" i="3" s="1"/>
  <c r="F7" i="3"/>
  <c r="G7" i="3" s="1"/>
  <c r="D7" i="3"/>
  <c r="F9" i="3"/>
  <c r="G9" i="3" s="1"/>
  <c r="D10" i="3"/>
  <c r="D30" i="1"/>
  <c r="E30" i="1" s="1"/>
  <c r="F30" i="1" s="1"/>
  <c r="G30" i="1" s="1"/>
  <c r="H30" i="1" s="1"/>
  <c r="I30" i="1" s="1"/>
  <c r="J30" i="1" s="1"/>
  <c r="K30" i="1" s="1"/>
  <c r="L30" i="1" s="1"/>
  <c r="M30" i="1" s="1"/>
  <c r="D44" i="1"/>
  <c r="E44" i="1" s="1"/>
  <c r="F44" i="1" s="1"/>
  <c r="G44" i="1" s="1"/>
  <c r="H44" i="1" s="1"/>
  <c r="I44" i="1" s="1"/>
  <c r="J44" i="1" s="1"/>
  <c r="K44" i="1" s="1"/>
  <c r="L44" i="1" s="1"/>
  <c r="M44" i="1" s="1"/>
  <c r="C57" i="3"/>
  <c r="C58" i="3" s="1"/>
  <c r="D58" i="3" s="1"/>
  <c r="E58" i="3" s="1"/>
  <c r="F58" i="3" s="1"/>
  <c r="G58" i="3" s="1"/>
  <c r="H58" i="3" s="1"/>
  <c r="I58" i="3" s="1"/>
  <c r="J58" i="3" s="1"/>
  <c r="K58" i="3" s="1"/>
  <c r="L58" i="3" s="1"/>
  <c r="M58" i="3" s="1"/>
  <c r="D37" i="3"/>
  <c r="E37" i="3" s="1"/>
  <c r="F37" i="3" s="1"/>
  <c r="G37" i="3" s="1"/>
  <c r="H37" i="3" s="1"/>
  <c r="I37" i="3" s="1"/>
  <c r="J37" i="3" s="1"/>
  <c r="K37" i="3" s="1"/>
  <c r="L37" i="3" s="1"/>
  <c r="M37" i="3" s="1"/>
  <c r="E37" i="1"/>
  <c r="F37" i="1" s="1"/>
  <c r="G37" i="1" s="1"/>
  <c r="H37" i="1" s="1"/>
  <c r="I37" i="1" s="1"/>
  <c r="J37" i="1" s="1"/>
  <c r="K37" i="1" s="1"/>
  <c r="L37" i="1" s="1"/>
  <c r="M37" i="1" s="1"/>
  <c r="D9" i="3"/>
  <c r="D12" i="3"/>
  <c r="D11" i="3"/>
  <c r="D12" i="1"/>
  <c r="D11" i="1"/>
  <c r="D51" i="1"/>
  <c r="E51" i="1" s="1"/>
  <c r="F51" i="1" s="1"/>
  <c r="G51" i="1" s="1"/>
  <c r="H51" i="1" s="1"/>
  <c r="I51" i="1" s="1"/>
  <c r="J51" i="1" s="1"/>
  <c r="K51" i="1" s="1"/>
  <c r="L51" i="1" s="1"/>
  <c r="M51" i="1" s="1"/>
  <c r="D51" i="3"/>
  <c r="E51" i="3" s="1"/>
  <c r="F51" i="3" s="1"/>
  <c r="G51" i="3" s="1"/>
  <c r="H51" i="3" s="1"/>
  <c r="I51" i="3" s="1"/>
  <c r="J51" i="3" s="1"/>
  <c r="K51" i="3" s="1"/>
  <c r="L51" i="3" s="1"/>
  <c r="M51" i="3" s="1"/>
  <c r="D44" i="3"/>
  <c r="E44" i="3" s="1"/>
  <c r="F44" i="3" s="1"/>
  <c r="G44" i="3" s="1"/>
  <c r="H44" i="3" s="1"/>
  <c r="I44" i="3" s="1"/>
  <c r="J44" i="3" s="1"/>
  <c r="K44" i="3" s="1"/>
  <c r="L44" i="3" s="1"/>
  <c r="M44" i="3" s="1"/>
  <c r="D30" i="3"/>
  <c r="E30" i="3" s="1"/>
  <c r="F30" i="3" s="1"/>
  <c r="G30" i="3" s="1"/>
  <c r="H30" i="3" s="1"/>
  <c r="I30" i="3" s="1"/>
  <c r="J30" i="3" s="1"/>
  <c r="K30" i="3" s="1"/>
  <c r="L30" i="3" s="1"/>
  <c r="M30" i="3" s="1"/>
  <c r="D23" i="3"/>
  <c r="E23" i="3" s="1"/>
  <c r="F23" i="3" s="1"/>
  <c r="G23" i="3" s="1"/>
  <c r="H23" i="3" s="1"/>
  <c r="I23" i="3" s="1"/>
  <c r="J23" i="3" s="1"/>
  <c r="K23" i="3" s="1"/>
  <c r="L23" i="3" s="1"/>
  <c r="M23" i="3" s="1"/>
  <c r="D9" i="1"/>
  <c r="AY53" i="1"/>
  <c r="AY57" i="1" s="1"/>
  <c r="AU53" i="1"/>
  <c r="AU57" i="1" s="1"/>
  <c r="AQ53" i="1"/>
  <c r="AQ57" i="1" s="1"/>
  <c r="AM53" i="1"/>
  <c r="AM57" i="1" s="1"/>
  <c r="AI53" i="1"/>
  <c r="AI57" i="1" s="1"/>
  <c r="AE53" i="1"/>
  <c r="AE57" i="1" s="1"/>
  <c r="AA53" i="1"/>
  <c r="AA57" i="1" s="1"/>
  <c r="W53" i="1"/>
  <c r="W57" i="1" s="1"/>
  <c r="S53" i="1"/>
  <c r="S57" i="1" s="1"/>
  <c r="O53" i="1"/>
  <c r="O57" i="1" s="1"/>
  <c r="K53" i="1"/>
  <c r="K57" i="1" s="1"/>
  <c r="G53" i="1"/>
  <c r="G57" i="1" s="1"/>
  <c r="AX53" i="1"/>
  <c r="AX57" i="1" s="1"/>
  <c r="AT53" i="1"/>
  <c r="AT57" i="1" s="1"/>
  <c r="AP53" i="1"/>
  <c r="AP57" i="1" s="1"/>
  <c r="AL53" i="1"/>
  <c r="AL57" i="1" s="1"/>
  <c r="AH53" i="1"/>
  <c r="AH57" i="1" s="1"/>
  <c r="AD53" i="1"/>
  <c r="AD57" i="1" s="1"/>
  <c r="Z53" i="1"/>
  <c r="Z57" i="1" s="1"/>
  <c r="V53" i="1"/>
  <c r="V57" i="1" s="1"/>
  <c r="R53" i="1"/>
  <c r="R57" i="1" s="1"/>
  <c r="N53" i="1"/>
  <c r="N57" i="1" s="1"/>
  <c r="J53" i="1"/>
  <c r="J57" i="1" s="1"/>
  <c r="F53" i="1"/>
  <c r="F57" i="1" s="1"/>
  <c r="C53" i="1"/>
  <c r="C57" i="1" s="1"/>
  <c r="C58" i="1" s="1"/>
  <c r="D58" i="1" s="1"/>
  <c r="AW53" i="1"/>
  <c r="AW57" i="1" s="1"/>
  <c r="AS53" i="1"/>
  <c r="AS57" i="1" s="1"/>
  <c r="AO53" i="1"/>
  <c r="AO57" i="1" s="1"/>
  <c r="AK53" i="1"/>
  <c r="AK57" i="1" s="1"/>
  <c r="AG53" i="1"/>
  <c r="AG57" i="1" s="1"/>
  <c r="AC53" i="1"/>
  <c r="AC57" i="1" s="1"/>
  <c r="Y53" i="1"/>
  <c r="Y57" i="1" s="1"/>
  <c r="U53" i="1"/>
  <c r="U57" i="1" s="1"/>
  <c r="Q53" i="1"/>
  <c r="Q57" i="1" s="1"/>
  <c r="M53" i="1"/>
  <c r="M57" i="1" s="1"/>
  <c r="I53" i="1"/>
  <c r="I57" i="1" s="1"/>
  <c r="E53" i="1"/>
  <c r="E57" i="1" s="1"/>
  <c r="AZ53" i="1"/>
  <c r="AZ57" i="1" s="1"/>
  <c r="AV53" i="1"/>
  <c r="AV57" i="1" s="1"/>
  <c r="AR53" i="1"/>
  <c r="AR57" i="1" s="1"/>
  <c r="AN53" i="1"/>
  <c r="AN57" i="1" s="1"/>
  <c r="AJ53" i="1"/>
  <c r="AJ57" i="1" s="1"/>
  <c r="AF53" i="1"/>
  <c r="AF57" i="1" s="1"/>
  <c r="AB53" i="1"/>
  <c r="AB57" i="1" s="1"/>
  <c r="X53" i="1"/>
  <c r="X57" i="1" s="1"/>
  <c r="T53" i="1"/>
  <c r="T57" i="1" s="1"/>
  <c r="P53" i="1"/>
  <c r="P57" i="1" s="1"/>
  <c r="L53" i="1"/>
  <c r="L57" i="1" s="1"/>
  <c r="H53" i="1"/>
  <c r="H57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E58" i="1" l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F58" i="1" s="1"/>
  <c r="AG58" i="1" s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AR58" i="1" s="1"/>
  <c r="AS58" i="1" s="1"/>
  <c r="AT58" i="1" s="1"/>
  <c r="AU58" i="1" s="1"/>
  <c r="AV58" i="1" s="1"/>
  <c r="AW58" i="1" s="1"/>
  <c r="AX58" i="1" s="1"/>
  <c r="AY58" i="1" s="1"/>
  <c r="AZ58" i="1" s="1"/>
</calcChain>
</file>

<file path=xl/sharedStrings.xml><?xml version="1.0" encoding="utf-8"?>
<sst xmlns="http://schemas.openxmlformats.org/spreadsheetml/2006/main" count="1344" uniqueCount="609">
  <si>
    <t>Total enrolled (aged 12 and over)</t>
  </si>
  <si>
    <t># dose 1s yesterday</t>
  </si>
  <si>
    <t># dose 2s yesterday</t>
  </si>
  <si>
    <t>Metro Auckland</t>
  </si>
  <si>
    <t>Auckland</t>
  </si>
  <si>
    <t>Waitemata</t>
  </si>
  <si>
    <t>Counties Manukau</t>
  </si>
  <si>
    <t>Date</t>
  </si>
  <si>
    <t>Cumulative difference</t>
  </si>
  <si>
    <t>Production View</t>
  </si>
  <si>
    <t xml:space="preserve"># dose 1s needed </t>
  </si>
  <si>
    <t>Northland</t>
  </si>
  <si>
    <t>Actuals given yesterday</t>
  </si>
  <si>
    <t>Actuals given last 7 days</t>
  </si>
  <si>
    <t>Rolling 7 d average</t>
  </si>
  <si>
    <t>Difference (plan:actual)</t>
  </si>
  <si>
    <t>Tracking 90% to Fully Vaccinated Target</t>
  </si>
  <si>
    <t>Tracking 95% to First Dose Target</t>
  </si>
  <si>
    <t>Notes</t>
  </si>
  <si>
    <r>
      <t>Days to reach 90% Fully vaccinated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</si>
  <si>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Date 90% Fully Vaccinated reached</t>
    </r>
    <r>
      <rPr>
        <vertAlign val="superscript"/>
        <sz val="11"/>
        <color theme="1"/>
        <rFont val="Calibri"/>
        <family val="2"/>
        <scheme val="minor"/>
      </rPr>
      <t>2</t>
    </r>
  </si>
  <si>
    <t>1. Based on projection of current 7 day rolling average today</t>
  </si>
  <si>
    <r>
      <t>Days to reach 95% First Dose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</si>
  <si>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Date 95% First Dose reached</t>
    </r>
    <r>
      <rPr>
        <vertAlign val="superscript"/>
        <sz val="11"/>
        <color theme="1"/>
        <rFont val="Calibri"/>
        <family val="2"/>
        <scheme val="minor"/>
      </rPr>
      <t>2</t>
    </r>
  </si>
  <si>
    <t>Current First Dose %</t>
  </si>
  <si>
    <t>Current Fully Vaccinated %</t>
  </si>
  <si>
    <t>Metro Auckland Daily Target</t>
  </si>
  <si>
    <t>Based on PHO population and linear tracking to 24 Dec</t>
  </si>
  <si>
    <t>Based on PHO population and linear tracking to 3 Dec</t>
  </si>
  <si>
    <t xml:space="preserve">Northland </t>
  </si>
  <si>
    <r>
      <t>All data in this report is M</t>
    </r>
    <r>
      <rPr>
        <b/>
        <sz val="11"/>
        <color theme="1"/>
        <rFont val="Calibri"/>
        <family val="2"/>
      </rPr>
      <t>āori-specific</t>
    </r>
  </si>
  <si>
    <t>% Fully vaccinated</t>
  </si>
  <si>
    <t>Fully vaccinated</t>
  </si>
  <si>
    <t>Suburb_Name</t>
  </si>
  <si>
    <t>DHB</t>
  </si>
  <si>
    <t>Dep</t>
  </si>
  <si>
    <t>Otara</t>
  </si>
  <si>
    <t>Mangere East</t>
  </si>
  <si>
    <t>Mangere</t>
  </si>
  <si>
    <t>Manurewa</t>
  </si>
  <si>
    <t>Papatoetoe</t>
  </si>
  <si>
    <t>Henderson</t>
  </si>
  <si>
    <t>Favona</t>
  </si>
  <si>
    <t>Otahuhu</t>
  </si>
  <si>
    <t>Clover Park</t>
  </si>
  <si>
    <t>Avondale</t>
  </si>
  <si>
    <t>Mount Wellington</t>
  </si>
  <si>
    <t>Clendon Park</t>
  </si>
  <si>
    <t>Massey</t>
  </si>
  <si>
    <t>Mount Roskill</t>
  </si>
  <si>
    <t>Glen Eden</t>
  </si>
  <si>
    <t>Papakura</t>
  </si>
  <si>
    <t>Onehunga</t>
  </si>
  <si>
    <t>Mangere Bridge</t>
  </si>
  <si>
    <t>Weymouth</t>
  </si>
  <si>
    <t>Flat Bush</t>
  </si>
  <si>
    <t>Glen Innes</t>
  </si>
  <si>
    <t>Ranui</t>
  </si>
  <si>
    <t>New Lynn</t>
  </si>
  <si>
    <t>Wesley</t>
  </si>
  <si>
    <t>Point England</t>
  </si>
  <si>
    <t>Te Atatu South</t>
  </si>
  <si>
    <t>Panmure</t>
  </si>
  <si>
    <t>Randwick Park</t>
  </si>
  <si>
    <t>Mount Albert</t>
  </si>
  <si>
    <t>Glendene</t>
  </si>
  <si>
    <t>Wiri</t>
  </si>
  <si>
    <t>Takanini</t>
  </si>
  <si>
    <t>Te Atatu Peninsula</t>
  </si>
  <si>
    <t>Kelston</t>
  </si>
  <si>
    <t>Wattle Downs</t>
  </si>
  <si>
    <t>Grey Lynn</t>
  </si>
  <si>
    <t>Blockhouse Bay</t>
  </si>
  <si>
    <t>Pukekohe</t>
  </si>
  <si>
    <t>Sandringham</t>
  </si>
  <si>
    <t>Mount Eden</t>
  </si>
  <si>
    <t>Manurewa East</t>
  </si>
  <si>
    <t>New Windsor</t>
  </si>
  <si>
    <t>Sunnyvale</t>
  </si>
  <si>
    <t>Pakuranga</t>
  </si>
  <si>
    <t>Goodwood Heights</t>
  </si>
  <si>
    <t>West Harbour</t>
  </si>
  <si>
    <t>Auckland Central</t>
  </si>
  <si>
    <t>Beach Haven</t>
  </si>
  <si>
    <t>Pakuranga Heights</t>
  </si>
  <si>
    <t>Manukau</t>
  </si>
  <si>
    <t>Birkdale</t>
  </si>
  <si>
    <t>Waterview</t>
  </si>
  <si>
    <t>Glenfield</t>
  </si>
  <si>
    <t>Point Chevalier</t>
  </si>
  <si>
    <t>Titirangi</t>
  </si>
  <si>
    <t>Epsom</t>
  </si>
  <si>
    <t>Rosehill</t>
  </si>
  <si>
    <t>Conifer Grove</t>
  </si>
  <si>
    <t>Totara Heights</t>
  </si>
  <si>
    <t>Ellerslie</t>
  </si>
  <si>
    <t>Northcote</t>
  </si>
  <si>
    <t>Hillsborough</t>
  </si>
  <si>
    <t>Remuera</t>
  </si>
  <si>
    <t>Red Hill</t>
  </si>
  <si>
    <t>East Tamaki</t>
  </si>
  <si>
    <t>Kingsland</t>
  </si>
  <si>
    <t>The Gardens</t>
  </si>
  <si>
    <t>Morningside</t>
  </si>
  <si>
    <t>Ponsonby</t>
  </si>
  <si>
    <t>Royal Oak</t>
  </si>
  <si>
    <t>One Tree Hill</t>
  </si>
  <si>
    <t>Greenlane</t>
  </si>
  <si>
    <t>Warkworth</t>
  </si>
  <si>
    <t>Swanson</t>
  </si>
  <si>
    <t>Green Bay</t>
  </si>
  <si>
    <t>Bayview</t>
  </si>
  <si>
    <t>Grafton</t>
  </si>
  <si>
    <t>Howick</t>
  </si>
  <si>
    <t>Opaheke</t>
  </si>
  <si>
    <t>Wai O Taiki Bay</t>
  </si>
  <si>
    <t>Waiuku</t>
  </si>
  <si>
    <t>Bucklands Beach</t>
  </si>
  <si>
    <t>Tuakau</t>
  </si>
  <si>
    <t>Saint Johns</t>
  </si>
  <si>
    <t>Totara Vale</t>
  </si>
  <si>
    <t>Hillcrest</t>
  </si>
  <si>
    <t>Freemans Bay</t>
  </si>
  <si>
    <t>Three Kings</t>
  </si>
  <si>
    <t>Torbay</t>
  </si>
  <si>
    <t>Westmere</t>
  </si>
  <si>
    <t>Lynfield</t>
  </si>
  <si>
    <t>Dargaville</t>
  </si>
  <si>
    <t>Meadowbank</t>
  </si>
  <si>
    <t>Karaka</t>
  </si>
  <si>
    <t>Kumeu</t>
  </si>
  <si>
    <t>Pahurehure</t>
  </si>
  <si>
    <t>Glendowie</t>
  </si>
  <si>
    <t>Botany Downs</t>
  </si>
  <si>
    <t>Parnell</t>
  </si>
  <si>
    <t>Half Moon Bay</t>
  </si>
  <si>
    <t>Orakei</t>
  </si>
  <si>
    <t>Birkenhead</t>
  </si>
  <si>
    <t>Pokeno</t>
  </si>
  <si>
    <t>Orewa</t>
  </si>
  <si>
    <t>Unsworth Heights</t>
  </si>
  <si>
    <t>Kaitaia</t>
  </si>
  <si>
    <t>Hobsonville</t>
  </si>
  <si>
    <t>Eden Terrace</t>
  </si>
  <si>
    <t>Kamo</t>
  </si>
  <si>
    <t>Stanmore Bay</t>
  </si>
  <si>
    <t>St Heliers</t>
  </si>
  <si>
    <t>Forrest Hill</t>
  </si>
  <si>
    <t>Tikipunga</t>
  </si>
  <si>
    <t>Kerikeri</t>
  </si>
  <si>
    <t>Helensville</t>
  </si>
  <si>
    <t>Whenuapai</t>
  </si>
  <si>
    <t>Highland Park</t>
  </si>
  <si>
    <t>East Tamaki Heights</t>
  </si>
  <si>
    <t>Beachlands</t>
  </si>
  <si>
    <t>Penrose</t>
  </si>
  <si>
    <t>Red Beach</t>
  </si>
  <si>
    <t>Kaikohe</t>
  </si>
  <si>
    <t>Bayswater</t>
  </si>
  <si>
    <t>Raumanga</t>
  </si>
  <si>
    <t>Takapuna</t>
  </si>
  <si>
    <t>Sunnynook</t>
  </si>
  <si>
    <t>Snells Beach</t>
  </si>
  <si>
    <t>Greenhithe</t>
  </si>
  <si>
    <t>Northpark</t>
  </si>
  <si>
    <t>Onerahi</t>
  </si>
  <si>
    <t>Belmont</t>
  </si>
  <si>
    <t>Manly</t>
  </si>
  <si>
    <t>Browns Bay</t>
  </si>
  <si>
    <t>Wellsford</t>
  </si>
  <si>
    <t>Milford</t>
  </si>
  <si>
    <t>Alfriston</t>
  </si>
  <si>
    <t>Devonport</t>
  </si>
  <si>
    <t>Gulf Harbour</t>
  </si>
  <si>
    <t>Waitakere</t>
  </si>
  <si>
    <t>Western Springs</t>
  </si>
  <si>
    <t>Albany</t>
  </si>
  <si>
    <t>Waimauku</t>
  </si>
  <si>
    <t>Burswood</t>
  </si>
  <si>
    <t>Cockle Bay</t>
  </si>
  <si>
    <t>Glenbrook</t>
  </si>
  <si>
    <t>Riverhead</t>
  </si>
  <si>
    <t>Somerville</t>
  </si>
  <si>
    <t>Silverdale</t>
  </si>
  <si>
    <t>Paerata</t>
  </si>
  <si>
    <t>Totara Park</t>
  </si>
  <si>
    <t>Mairangi Bay</t>
  </si>
  <si>
    <t>Sunnyhills</t>
  </si>
  <si>
    <t>Kensington</t>
  </si>
  <si>
    <t>Stonefields</t>
  </si>
  <si>
    <t>Henderson Valley</t>
  </si>
  <si>
    <t>Drury</t>
  </si>
  <si>
    <t>Northcote Point</t>
  </si>
  <si>
    <t>Westgate</t>
  </si>
  <si>
    <t>Dannemora</t>
  </si>
  <si>
    <t>Herne Bay</t>
  </si>
  <si>
    <t>Mission Bay</t>
  </si>
  <si>
    <t>Waiatarua</t>
  </si>
  <si>
    <t>Woodhill</t>
  </si>
  <si>
    <t>Huapai</t>
  </si>
  <si>
    <t>Golflands</t>
  </si>
  <si>
    <t>Northcross</t>
  </si>
  <si>
    <t>Clarks Beach</t>
  </si>
  <si>
    <t>Kingseat</t>
  </si>
  <si>
    <t>Shelly Park</t>
  </si>
  <si>
    <t>Moerewa</t>
  </si>
  <si>
    <t>Oratia</t>
  </si>
  <si>
    <t>Farm Cove</t>
  </si>
  <si>
    <t>Chatswood</t>
  </si>
  <si>
    <t>Oneroa</t>
  </si>
  <si>
    <t>Oteha</t>
  </si>
  <si>
    <t>Otangarei</t>
  </si>
  <si>
    <t>Whitford</t>
  </si>
  <si>
    <t>Waipu</t>
  </si>
  <si>
    <t>Ruakaka</t>
  </si>
  <si>
    <t>Onetangi</t>
  </si>
  <si>
    <t>Mellons Bay</t>
  </si>
  <si>
    <t>Schnapper Rock</t>
  </si>
  <si>
    <t>Buckland</t>
  </si>
  <si>
    <t>Dairy Flat</t>
  </si>
  <si>
    <t>Laingholm</t>
  </si>
  <si>
    <t>Parakai</t>
  </si>
  <si>
    <t>Morningside2</t>
  </si>
  <si>
    <t>Army Bay</t>
  </si>
  <si>
    <t>Murrays Bay</t>
  </si>
  <si>
    <t>Castor Bay</t>
  </si>
  <si>
    <t>Okaihau</t>
  </si>
  <si>
    <t>Paihia</t>
  </si>
  <si>
    <t>Patumahoe</t>
  </si>
  <si>
    <t>Kaeo</t>
  </si>
  <si>
    <t>Saint Marys Bay</t>
  </si>
  <si>
    <t>Surfdale</t>
  </si>
  <si>
    <t>Pinehill</t>
  </si>
  <si>
    <t>Hauraki</t>
  </si>
  <si>
    <t>Ostend</t>
  </si>
  <si>
    <t>Parahaki</t>
  </si>
  <si>
    <t>Muriwai</t>
  </si>
  <si>
    <t>Eastern Beach</t>
  </si>
  <si>
    <t>Mangatawhiri</t>
  </si>
  <si>
    <t>Hunua</t>
  </si>
  <si>
    <t>Maraetai</t>
  </si>
  <si>
    <t>Mangawhai</t>
  </si>
  <si>
    <t>Narrow Neck</t>
  </si>
  <si>
    <t>Avenues</t>
  </si>
  <si>
    <t>Clevedon</t>
  </si>
  <si>
    <t>Ramarama</t>
  </si>
  <si>
    <t>Herald Island</t>
  </si>
  <si>
    <t>Awanui</t>
  </si>
  <si>
    <t>Coatesville</t>
  </si>
  <si>
    <t>Waipapa</t>
  </si>
  <si>
    <t>Huia</t>
  </si>
  <si>
    <t>Mangawhai Heads</t>
  </si>
  <si>
    <t>Onewhero</t>
  </si>
  <si>
    <t>Ahipara</t>
  </si>
  <si>
    <t>Kawakawa</t>
  </si>
  <si>
    <t>Whau Valley</t>
  </si>
  <si>
    <t>Kohimarama</t>
  </si>
  <si>
    <t>Bombay</t>
  </si>
  <si>
    <t>Rothesay Bay</t>
  </si>
  <si>
    <t>Stanley Point</t>
  </si>
  <si>
    <t>One Tree Point</t>
  </si>
  <si>
    <t>Huntington Park</t>
  </si>
  <si>
    <t>Puni</t>
  </si>
  <si>
    <t>Mercer</t>
  </si>
  <si>
    <t>Newmarket</t>
  </si>
  <si>
    <t>Taupaki</t>
  </si>
  <si>
    <t>Paremoremo</t>
  </si>
  <si>
    <t>Ruawai</t>
  </si>
  <si>
    <t>Ardmore</t>
  </si>
  <si>
    <t>Pollok</t>
  </si>
  <si>
    <t>Hikurangi</t>
  </si>
  <si>
    <t>Kaiwaka</t>
  </si>
  <si>
    <t>Port Waikato</t>
  </si>
  <si>
    <t>Long Bay</t>
  </si>
  <si>
    <t>Maunu</t>
  </si>
  <si>
    <t>Haruru</t>
  </si>
  <si>
    <t>Mangonui</t>
  </si>
  <si>
    <t>Albany Heights</t>
  </si>
  <si>
    <t>Matakatia</t>
  </si>
  <si>
    <t>Wainui</t>
  </si>
  <si>
    <t>Peria</t>
  </si>
  <si>
    <t>Karikari Peninsula</t>
  </si>
  <si>
    <t>Windsor Park</t>
  </si>
  <si>
    <t>Maungatapere</t>
  </si>
  <si>
    <t>Regent</t>
  </si>
  <si>
    <t>Cable Bay</t>
  </si>
  <si>
    <t>Omiha</t>
  </si>
  <si>
    <t>Wairau Valley</t>
  </si>
  <si>
    <t>Waitoki</t>
  </si>
  <si>
    <t>Kaukapakapa</t>
  </si>
  <si>
    <t>Runciman</t>
  </si>
  <si>
    <t>Tawharanui Peninsula</t>
  </si>
  <si>
    <t>Rawene</t>
  </si>
  <si>
    <t>Algies Bay</t>
  </si>
  <si>
    <t>Hatfields Beach</t>
  </si>
  <si>
    <t>Brookby</t>
  </si>
  <si>
    <t>Pukekohe East</t>
  </si>
  <si>
    <t>Maungaturoto</t>
  </si>
  <si>
    <t>Parua Bay</t>
  </si>
  <si>
    <t>Kauri</t>
  </si>
  <si>
    <t>Stillwater</t>
  </si>
  <si>
    <t>Ararimu</t>
  </si>
  <si>
    <t>Matakana</t>
  </si>
  <si>
    <t>Tamaterau</t>
  </si>
  <si>
    <t>Horahora</t>
  </si>
  <si>
    <t>Rosedale</t>
  </si>
  <si>
    <t>Kawakawa Bay</t>
  </si>
  <si>
    <t>Paparoa</t>
  </si>
  <si>
    <t>Campbells Bay</t>
  </si>
  <si>
    <t>Piha</t>
  </si>
  <si>
    <t>South Head</t>
  </si>
  <si>
    <t>Awhitu</t>
  </si>
  <si>
    <t>Mauku</t>
  </si>
  <si>
    <t>Parau</t>
  </si>
  <si>
    <t>Anawhata</t>
  </si>
  <si>
    <t>Kaiaua</t>
  </si>
  <si>
    <t>Russell</t>
  </si>
  <si>
    <t>Fairview Heights</t>
  </si>
  <si>
    <t>Shelly Beach</t>
  </si>
  <si>
    <t>Waiau Pa</t>
  </si>
  <si>
    <t>Arkles Bay</t>
  </si>
  <si>
    <t>Nihotupu</t>
  </si>
  <si>
    <t>Mata</t>
  </si>
  <si>
    <t>Lucas Heights</t>
  </si>
  <si>
    <t>Otaua</t>
  </si>
  <si>
    <t>Dome Valley</t>
  </si>
  <si>
    <t>Bethells Beach</t>
  </si>
  <si>
    <t>Herekino</t>
  </si>
  <si>
    <t>Pukenui</t>
  </si>
  <si>
    <t>Otaika</t>
  </si>
  <si>
    <t>Matapouri</t>
  </si>
  <si>
    <t>Whangarei Heads</t>
  </si>
  <si>
    <t>Ohaeawai</t>
  </si>
  <si>
    <t>Mangatangi</t>
  </si>
  <si>
    <t>Omaha</t>
  </si>
  <si>
    <t>Pipiwai</t>
  </si>
  <si>
    <t>Riverside</t>
  </si>
  <si>
    <t>Tomarata</t>
  </si>
  <si>
    <t>Te Kopuru</t>
  </si>
  <si>
    <t>Lake Ohia</t>
  </si>
  <si>
    <t>Taipa</t>
  </si>
  <si>
    <t>Coopers Beach</t>
  </si>
  <si>
    <t>Rawhiti</t>
  </si>
  <si>
    <t>Makarau</t>
  </si>
  <si>
    <t>Te Tii</t>
  </si>
  <si>
    <t>Tautoro</t>
  </si>
  <si>
    <t>Kohukohu</t>
  </si>
  <si>
    <t>Shamrock Park</t>
  </si>
  <si>
    <t>Puhoi</t>
  </si>
  <si>
    <t>Whakapirau</t>
  </si>
  <si>
    <t>Great Barrier Island (Aotea Island)</t>
  </si>
  <si>
    <t>Glenbervie Forest</t>
  </si>
  <si>
    <t>Orere Point</t>
  </si>
  <si>
    <t>Houhora</t>
  </si>
  <si>
    <t>Ngunguru</t>
  </si>
  <si>
    <t>Whareora</t>
  </si>
  <si>
    <t>Baylys Beach</t>
  </si>
  <si>
    <t>Horeke</t>
  </si>
  <si>
    <t>Totara North</t>
  </si>
  <si>
    <t>Whangarei</t>
  </si>
  <si>
    <t>Panguru</t>
  </si>
  <si>
    <t>Te Kao</t>
  </si>
  <si>
    <t>Portland</t>
  </si>
  <si>
    <t>Abbey Caves</t>
  </si>
  <si>
    <t>Okura</t>
  </si>
  <si>
    <t>Awakino Point</t>
  </si>
  <si>
    <t>Glenbervie</t>
  </si>
  <si>
    <t>Te Kohanga</t>
  </si>
  <si>
    <t>Turiwiri</t>
  </si>
  <si>
    <t>Pouto</t>
  </si>
  <si>
    <t>Waimamaku</t>
  </si>
  <si>
    <t>Kaingaroa</t>
  </si>
  <si>
    <t>Opua</t>
  </si>
  <si>
    <t>Leigh</t>
  </si>
  <si>
    <t>Ruatangata West</t>
  </si>
  <si>
    <t>Opononi</t>
  </si>
  <si>
    <t>Aka Aka</t>
  </si>
  <si>
    <t>Donnellys Crossing</t>
  </si>
  <si>
    <t>Kaipara Flats</t>
  </si>
  <si>
    <t>Maungakaramea</t>
  </si>
  <si>
    <t>Maromaku</t>
  </si>
  <si>
    <t>Waimate North</t>
  </si>
  <si>
    <t>Whangarei Airport</t>
  </si>
  <si>
    <t>Karioitahi</t>
  </si>
  <si>
    <t>Helena Bay</t>
  </si>
  <si>
    <t>Oakura</t>
  </si>
  <si>
    <t>Waiake</t>
  </si>
  <si>
    <t>Redvale</t>
  </si>
  <si>
    <t>Wade Heads</t>
  </si>
  <si>
    <t>Mangapai</t>
  </si>
  <si>
    <t>Tangiteroria</t>
  </si>
  <si>
    <t>Titoki</t>
  </si>
  <si>
    <t>Tinopai</t>
  </si>
  <si>
    <t>Omapere</t>
  </si>
  <si>
    <t>Te Arai</t>
  </si>
  <si>
    <t>Sandspit</t>
  </si>
  <si>
    <t>Tindalls Beach</t>
  </si>
  <si>
    <t>Russell Forest</t>
  </si>
  <si>
    <t>Ngararatunua</t>
  </si>
  <si>
    <t>Glorit</t>
  </si>
  <si>
    <t>Taheke</t>
  </si>
  <si>
    <t>Whakatiwai</t>
  </si>
  <si>
    <t>Pawarenga</t>
  </si>
  <si>
    <t>Tutukaka</t>
  </si>
  <si>
    <t>Ti Point</t>
  </si>
  <si>
    <t>Glen Murray</t>
  </si>
  <si>
    <t>Opua Forest</t>
  </si>
  <si>
    <t>Palm Beach</t>
  </si>
  <si>
    <t>Pataua South</t>
  </si>
  <si>
    <t>Mamaranui</t>
  </si>
  <si>
    <t>Matawaia</t>
  </si>
  <si>
    <t>Middlemore Hospital</t>
  </si>
  <si>
    <t>Ngawha Springs</t>
  </si>
  <si>
    <t>Towai</t>
  </si>
  <si>
    <t>Awarua</t>
  </si>
  <si>
    <t>Matakohe</t>
  </si>
  <si>
    <t>Aranga</t>
  </si>
  <si>
    <t>Mangamuka</t>
  </si>
  <si>
    <t>Manukau Heads</t>
  </si>
  <si>
    <t>Whangaripo</t>
  </si>
  <si>
    <t>Brynderwyn</t>
  </si>
  <si>
    <t>Opuawhanga</t>
  </si>
  <si>
    <t>Pukekawa</t>
  </si>
  <si>
    <t>Pakiri</t>
  </si>
  <si>
    <t>Waima</t>
  </si>
  <si>
    <t>Cornwallis</t>
  </si>
  <si>
    <t>Tapora</t>
  </si>
  <si>
    <t>Te Hana</t>
  </si>
  <si>
    <t>Whakapara</t>
  </si>
  <si>
    <t>Topuni</t>
  </si>
  <si>
    <t>Waiharara</t>
  </si>
  <si>
    <t>Matauri Bay</t>
  </si>
  <si>
    <t>Whananaki</t>
  </si>
  <si>
    <t>Langs Beach</t>
  </si>
  <si>
    <t>Pataua North</t>
  </si>
  <si>
    <t>Waiotira</t>
  </si>
  <si>
    <t>Hoanga</t>
  </si>
  <si>
    <t>Kokopu</t>
  </si>
  <si>
    <t>Tangowahine</t>
  </si>
  <si>
    <t>Waikaretu</t>
  </si>
  <si>
    <t>Karekare</t>
  </si>
  <si>
    <t>Umawera</t>
  </si>
  <si>
    <t>Hihi</t>
  </si>
  <si>
    <t>Waiwera</t>
  </si>
  <si>
    <t>Broadwood</t>
  </si>
  <si>
    <t>Ness Valley</t>
  </si>
  <si>
    <t>Waiomio</t>
  </si>
  <si>
    <t>Whirinaki</t>
  </si>
  <si>
    <t>Riponui</t>
  </si>
  <si>
    <t>Auckland Airport</t>
  </si>
  <si>
    <t>Aratapu</t>
  </si>
  <si>
    <t>Mahurangi East</t>
  </si>
  <si>
    <t>Dome Forest</t>
  </si>
  <si>
    <t>Hukerenui</t>
  </si>
  <si>
    <t>Mahurangi West</t>
  </si>
  <si>
    <t>Nukutawhiti</t>
  </si>
  <si>
    <t>Parakao</t>
  </si>
  <si>
    <t>Oromahoe</t>
  </si>
  <si>
    <t>Pakotai</t>
  </si>
  <si>
    <t>Kaihu</t>
  </si>
  <si>
    <t>Lake Puketi</t>
  </si>
  <si>
    <t>Pakaraka</t>
  </si>
  <si>
    <t>Oruawharo</t>
  </si>
  <si>
    <t>Wharehine</t>
  </si>
  <si>
    <t>Port Albert</t>
  </si>
  <si>
    <t>Omanaia</t>
  </si>
  <si>
    <t>Kaimaumau</t>
  </si>
  <si>
    <t>Waipapakauri</t>
  </si>
  <si>
    <t>Whangaroa</t>
  </si>
  <si>
    <t>Kiripaka</t>
  </si>
  <si>
    <t>Takahiwai</t>
  </si>
  <si>
    <t>Point Wells</t>
  </si>
  <si>
    <t>Woodhill Forest</t>
  </si>
  <si>
    <t>Houto Forest</t>
  </si>
  <si>
    <t>Raetea Forest</t>
  </si>
  <si>
    <t>Warawara Forest</t>
  </si>
  <si>
    <t>Big Omaha</t>
  </si>
  <si>
    <t>Poroti</t>
  </si>
  <si>
    <t>Matarau</t>
  </si>
  <si>
    <t>Hakaru</t>
  </si>
  <si>
    <t>Motatau</t>
  </si>
  <si>
    <t>Mareretu</t>
  </si>
  <si>
    <t>Naike</t>
  </si>
  <si>
    <t>Parore</t>
  </si>
  <si>
    <t>Purua</t>
  </si>
  <si>
    <t>Taipuha</t>
  </si>
  <si>
    <t>Wheki Valley</t>
  </si>
  <si>
    <t>Waipoua</t>
  </si>
  <si>
    <t>Waipoua Kauri Forest</t>
  </si>
  <si>
    <t>Omamari</t>
  </si>
  <si>
    <t>Oue</t>
  </si>
  <si>
    <t>Taupo Bay</t>
  </si>
  <si>
    <t>Waitangi</t>
  </si>
  <si>
    <t>Parekura Bay</t>
  </si>
  <si>
    <t>Whangaruru</t>
  </si>
  <si>
    <t>Pohuehue</t>
  </si>
  <si>
    <t>Lake Omapere</t>
  </si>
  <si>
    <t>Omahuta Forest</t>
  </si>
  <si>
    <t>Puketi Forest</t>
  </si>
  <si>
    <t>Marlborough Forest</t>
  </si>
  <si>
    <t>Whangaumu Bay</t>
  </si>
  <si>
    <t>Arapohue</t>
  </si>
  <si>
    <t>Ararua</t>
  </si>
  <si>
    <t>Herekino Forest</t>
  </si>
  <si>
    <t>Kaihu Forest</t>
  </si>
  <si>
    <t>Mangakura</t>
  </si>
  <si>
    <t>Omana</t>
  </si>
  <si>
    <t>Pukehuia</t>
  </si>
  <si>
    <t>Pukenui Forest</t>
  </si>
  <si>
    <t>Pukewharariki</t>
  </si>
  <si>
    <t>Tauhoa</t>
  </si>
  <si>
    <t>Takahue</t>
  </si>
  <si>
    <t>Punakitere Valley</t>
  </si>
  <si>
    <t>Mechanics Bay</t>
  </si>
  <si>
    <t>Mahuta</t>
  </si>
  <si>
    <t>Port Whangarei</t>
  </si>
  <si>
    <t>Mitimiti</t>
  </si>
  <si>
    <t>Te Hapua</t>
  </si>
  <si>
    <t>Cape Reinga</t>
  </si>
  <si>
    <t>Ngataki</t>
  </si>
  <si>
    <t>Westhaven</t>
  </si>
  <si>
    <t>Okiato</t>
  </si>
  <si>
    <t>Karetu</t>
  </si>
  <si>
    <t>Waikare</t>
  </si>
  <si>
    <t>Taiharuru</t>
  </si>
  <si>
    <t>Springfield</t>
  </si>
  <si>
    <t>Oakleigh</t>
  </si>
  <si>
    <t>Marsden Point</t>
  </si>
  <si>
    <t>Okura Bush</t>
  </si>
  <si>
    <t>Pahi</t>
  </si>
  <si>
    <t>Kaipohue Island</t>
  </si>
  <si>
    <t>Tangihua Forest</t>
  </si>
  <si>
    <t>Waima Forest</t>
  </si>
  <si>
    <t>Northland Forest Park</t>
  </si>
  <si>
    <t>Mataraua Forest</t>
  </si>
  <si>
    <t>Waipoua Forest</t>
  </si>
  <si>
    <t>Bland Bay</t>
  </si>
  <si>
    <t>Taraere Bay</t>
  </si>
  <si>
    <t>Te Kao Bay</t>
  </si>
  <si>
    <t>Whangateau</t>
  </si>
  <si>
    <t>Tahekeroa</t>
  </si>
  <si>
    <t>Maori Enrolled</t>
  </si>
  <si>
    <t>Maori At least one dose</t>
  </si>
  <si>
    <t>Maori Still to reach</t>
  </si>
  <si>
    <t>Maori Two doses</t>
  </si>
  <si>
    <t>% Maori At least one dose</t>
  </si>
  <si>
    <t>% Maori Two doses</t>
  </si>
  <si>
    <t>S</t>
  </si>
  <si>
    <t>Note: numbers &lt;7 are suppressed</t>
  </si>
  <si>
    <t>% At least one dose</t>
  </si>
  <si>
    <t># people still to reach (no vaccination)</t>
  </si>
  <si>
    <t>At least one dose</t>
  </si>
  <si>
    <t>Northern Region</t>
  </si>
  <si>
    <t>2. Based on projection of current 7 day rolling average, (and 11 days off at Christmas (all public holidays) where date is well past Christmas)</t>
  </si>
  <si>
    <t>Where Difference (plan:actual) is -ve and green, then delivery is better than plan, if result is +ve and red then delivery is lower than plan</t>
  </si>
  <si>
    <t>Metro-Auckland</t>
  </si>
  <si>
    <t>Countdown Clock</t>
  </si>
  <si>
    <r>
      <t>Days to reach 90% First Dose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</si>
  <si>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Date 90% First Dose reached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</si>
  <si>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Note: This is number of </t>
    </r>
    <r>
      <rPr>
        <u/>
        <sz val="11"/>
        <color rgb="FFFF0000"/>
        <rFont val="Calibri"/>
        <family val="2"/>
        <scheme val="minor"/>
      </rPr>
      <t>people, which is</t>
    </r>
    <r>
      <rPr>
        <sz val="11"/>
        <color rgb="FFFF0000"/>
        <rFont val="Calibri"/>
        <family val="2"/>
        <scheme val="minor"/>
      </rPr>
      <t xml:space="preserve"> different than number of vaccinations which is the rest of the report</t>
    </r>
  </si>
  <si>
    <t>Population overview: 12+</t>
  </si>
  <si>
    <t>Needs to be fully Vaxx to reach 90% (as at 5 Nov)</t>
  </si>
  <si>
    <r>
      <t>M</t>
    </r>
    <r>
      <rPr>
        <b/>
        <sz val="14"/>
        <color theme="1"/>
        <rFont val="Calibri"/>
        <family val="2"/>
      </rPr>
      <t>ā</t>
    </r>
    <r>
      <rPr>
        <b/>
        <sz val="14"/>
        <color theme="1"/>
        <rFont val="Calibri"/>
        <family val="2"/>
        <scheme val="minor"/>
      </rPr>
      <t>ori Vaccination Target Report</t>
    </r>
  </si>
  <si>
    <t>Vaccinations given yesterday:</t>
  </si>
  <si>
    <t>Bus – Huakina (Team 1)</t>
  </si>
  <si>
    <t>Manurewa Vaccination Centre</t>
  </si>
  <si>
    <t>Bus – Huakina (Team 2)</t>
  </si>
  <si>
    <t>Papakura Marae</t>
  </si>
  <si>
    <t>Bus – Manurewa Marae (Team 1)</t>
  </si>
  <si>
    <t>Pukekohe LVC</t>
  </si>
  <si>
    <t>Bus – Ngati Whatua Orakei (Team 1)</t>
  </si>
  <si>
    <t>SVC Henderson</t>
  </si>
  <si>
    <t>Bus – Ngati Whatua Orakei (Team 2)</t>
  </si>
  <si>
    <t>Takanini COVID-19 VC</t>
  </si>
  <si>
    <t>Bus – Ngati Whatua Orakei (Team 3)</t>
  </si>
  <si>
    <t>Tamaki MVC</t>
  </si>
  <si>
    <t>Bus – Turuki (Team 1) </t>
  </si>
  <si>
    <t>Bus – Turuki (Team 2) </t>
  </si>
  <si>
    <t>Bus – Waipareira (Team 1)</t>
  </si>
  <si>
    <t>Turuki Health Care</t>
  </si>
  <si>
    <t>Bus – Waipareira (Team 2)</t>
  </si>
  <si>
    <t>Turuki Health Care - Manukau Site</t>
  </si>
  <si>
    <t>Bus – Waipareira (Team 3)</t>
  </si>
  <si>
    <t>Turuki Health Care - Panmure</t>
  </si>
  <si>
    <t>Bus – Whanau Ora (Team 1)</t>
  </si>
  <si>
    <t>Nga Whare Waatea (MUMA)</t>
  </si>
  <si>
    <t>Bus – Whanau Ora (Team 2)</t>
  </si>
  <si>
    <t>Campervan - Manurewa Marae</t>
  </si>
  <si>
    <t>Campervan - Ngati Whatua Orakei</t>
  </si>
  <si>
    <t>Campervan – Turuki</t>
  </si>
  <si>
    <t>Campervan - Whanau Ora</t>
  </si>
  <si>
    <t>Manurewa Marae Mobile Outreach</t>
  </si>
  <si>
    <t>MMU OUTREACH – Healthwest/Te Hononga – Hoani Waititi</t>
  </si>
  <si>
    <t>Tamaki Mobile Outreach</t>
  </si>
  <si>
    <t>Turuki Mobile</t>
  </si>
  <si>
    <t>Site</t>
  </si>
  <si>
    <t>Dose 1s</t>
  </si>
  <si>
    <t>Dose 2s</t>
  </si>
  <si>
    <t>Maori</t>
  </si>
  <si>
    <t>Pacific</t>
  </si>
  <si>
    <t>Asian</t>
  </si>
  <si>
    <t>Other</t>
  </si>
  <si>
    <t>Note: Pacific excludes Fijian</t>
  </si>
  <si>
    <t>Totals</t>
  </si>
  <si>
    <t># people to reach (95%)</t>
  </si>
  <si>
    <t># people to reach (90%)</t>
  </si>
  <si>
    <t>Still to reach 95% 1st</t>
  </si>
  <si>
    <t xml:space="preserve"> Still to reach 90% 1st dose</t>
  </si>
  <si>
    <t>Still to reach 90% both doses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</si>
</sst>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3" borderId="0" applyNumberFormat="0" applyBorder="0" applyAlignment="0" applyProtection="0"/>
    <xf numFmtId="43" fontId="14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horizontal="center" vertical="top"/>
    </xf>
    <xf numFmtId="16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3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16" fontId="7" fillId="0" borderId="0" xfId="0" applyNumberFormat="1" applyFont="1" applyAlignment="1">
      <alignment vertical="top" wrapText="1"/>
    </xf>
    <xf numFmtId="16" fontId="7" fillId="0" borderId="0" xfId="0" applyNumberFormat="1" applyFont="1" applyAlignment="1">
      <alignment vertical="top"/>
    </xf>
    <xf numFmtId="0" fontId="7" fillId="0" borderId="0" xfId="0" applyFont="1" applyFill="1" applyAlignment="1">
      <alignment horizontal="center" vertical="top" wrapText="1"/>
    </xf>
    <xf numFmtId="3" fontId="2" fillId="0" borderId="0" xfId="0" applyNumberFormat="1" applyFont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0" xfId="0" applyNumberFormat="1"/>
    <xf numFmtId="0" fontId="0" fillId="0" borderId="0" xfId="0"/>
    <xf numFmtId="164" fontId="0" fillId="0" borderId="0" xfId="0" applyNumberFormat="1" applyAlignment="1">
      <alignment horizontal="center"/>
    </xf>
    <xf numFmtId="0" fontId="11" fillId="0" borderId="0" xfId="0" applyFont="1" applyFill="1" applyAlignment="1">
      <alignment vertical="top"/>
    </xf>
    <xf numFmtId="3" fontId="11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3" fontId="10" fillId="3" borderId="0" xfId="1" applyNumberFormat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/>
    <xf numFmtId="3" fontId="2" fillId="0" borderId="0" xfId="0" applyNumberFormat="1" applyFont="1" applyFill="1" applyAlignment="1">
      <alignment vertical="top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vertical="top"/>
    </xf>
    <xf numFmtId="3" fontId="0" fillId="0" borderId="0" xfId="0" applyNumberFormat="1" applyAlignment="1">
      <alignment horizontal="right"/>
    </xf>
    <xf numFmtId="14" fontId="0" fillId="0" borderId="0" xfId="0" applyNumberFormat="1"/>
    <xf numFmtId="165" fontId="1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Font="1" applyAlignment="1">
      <alignment horizontal="right" vertical="top" wrapText="1"/>
    </xf>
    <xf numFmtId="1" fontId="13" fillId="0" borderId="0" xfId="0" applyNumberFormat="1" applyFont="1"/>
    <xf numFmtId="15" fontId="0" fillId="0" borderId="0" xfId="0" applyNumberFormat="1" applyFont="1" applyFill="1" applyAlignment="1">
      <alignment vertical="top"/>
    </xf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vertical="top"/>
    </xf>
    <xf numFmtId="3" fontId="0" fillId="0" borderId="0" xfId="2" applyNumberFormat="1" applyFont="1" applyAlignment="1">
      <alignment vertical="top"/>
    </xf>
    <xf numFmtId="3" fontId="0" fillId="4" borderId="0" xfId="0" applyNumberFormat="1" applyFill="1" applyAlignment="1">
      <alignment vertical="top"/>
    </xf>
    <xf numFmtId="3" fontId="0" fillId="5" borderId="0" xfId="0" applyNumberFormat="1" applyFill="1" applyAlignment="1">
      <alignment vertical="top"/>
    </xf>
    <xf numFmtId="16" fontId="0" fillId="0" borderId="0" xfId="0" applyNumberFormat="1"/>
    <xf numFmtId="0" fontId="15" fillId="0" borderId="0" xfId="0" applyFont="1"/>
    <xf numFmtId="14" fontId="15" fillId="0" borderId="0" xfId="0" applyNumberFormat="1" applyFont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0" borderId="0" xfId="0" applyFont="1" applyAlignment="1">
      <alignment horizontal="right"/>
    </xf>
    <xf numFmtId="0" fontId="1" fillId="0" borderId="0" xfId="0" quotePrefix="1" applyFont="1" applyFill="1" applyAlignment="1">
      <alignment horizontal="center" vertical="top" wrapText="1"/>
    </xf>
    <xf numFmtId="0" fontId="0" fillId="8" borderId="0" xfId="0" applyFill="1"/>
    <xf numFmtId="0" fontId="15" fillId="8" borderId="4" xfId="0" applyFont="1" applyFill="1" applyBorder="1"/>
    <xf numFmtId="0" fontId="15" fillId="8" borderId="0" xfId="0" applyFont="1" applyFill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9" borderId="0" xfId="0" applyFill="1"/>
    <xf numFmtId="0" fontId="0" fillId="10" borderId="0" xfId="0" applyFill="1"/>
  </cellXfs>
  <cellStyles count="3">
    <cellStyle name="Comma" xfId="2" builtinId="3"/>
    <cellStyle name="Good" xfId="1" builtinId="26"/>
    <cellStyle name="Normal" xfId="0" builtinId="0"/>
  </cellStyles>
  <dxfs count="38"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workbookViewId="0">
      <selection activeCell="D27" sqref="D27"/>
    </sheetView>
  </sheetViews>
  <sheetFormatPr defaultRowHeight="14.4" x14ac:dyDescent="0.3"/>
  <cols>
    <col min="1" max="1" width="19.88671875" customWidth="1"/>
    <col min="2" max="2" width="12.88671875" customWidth="1"/>
    <col min="4" max="5" width="10.33203125" customWidth="1"/>
    <col min="6" max="6" width="10.44140625" customWidth="1"/>
    <col min="7" max="7" width="10" customWidth="1"/>
    <col min="8" max="8" width="10.88671875" customWidth="1"/>
    <col min="9" max="9" width="13.5546875" customWidth="1"/>
  </cols>
  <sheetData>
    <row r="1" spans="1:14" s="7" customFormat="1" ht="18" x14ac:dyDescent="0.3">
      <c r="A1" s="6" t="s">
        <v>562</v>
      </c>
    </row>
    <row r="2" spans="1:14" s="14" customFormat="1" x14ac:dyDescent="0.3">
      <c r="A2" s="10" t="s">
        <v>7</v>
      </c>
      <c r="B2" s="52">
        <v>44516</v>
      </c>
    </row>
    <row r="3" spans="1:14" s="14" customFormat="1" x14ac:dyDescent="0.3">
      <c r="A3" s="10" t="s">
        <v>30</v>
      </c>
      <c r="B3" s="25"/>
    </row>
    <row r="4" spans="1:14" s="14" customFormat="1" x14ac:dyDescent="0.3">
      <c r="A4" s="10"/>
    </row>
    <row r="5" spans="1:14" s="14" customFormat="1" x14ac:dyDescent="0.3">
      <c r="A5" s="8" t="s">
        <v>560</v>
      </c>
      <c r="B5" s="24"/>
      <c r="C5" s="24"/>
      <c r="D5" s="24"/>
      <c r="E5" s="24"/>
      <c r="F5" s="24"/>
      <c r="G5" s="24"/>
      <c r="H5" s="24"/>
      <c r="I5" s="24"/>
    </row>
    <row r="6" spans="1:14" x14ac:dyDescent="0.3">
      <c r="A6" s="5" t="s">
        <v>559</v>
      </c>
    </row>
    <row r="7" spans="1:14" ht="48.75" customHeight="1" x14ac:dyDescent="0.3">
      <c r="A7" s="10"/>
      <c r="B7" s="3" t="s">
        <v>0</v>
      </c>
      <c r="C7" s="1" t="s">
        <v>551</v>
      </c>
      <c r="D7" s="3" t="s">
        <v>32</v>
      </c>
      <c r="E7" s="1" t="s">
        <v>1</v>
      </c>
      <c r="F7" s="1" t="s">
        <v>2</v>
      </c>
      <c r="G7" s="1" t="s">
        <v>549</v>
      </c>
      <c r="H7" s="3" t="s">
        <v>31</v>
      </c>
      <c r="I7" s="1" t="s">
        <v>550</v>
      </c>
      <c r="J7" s="1" t="s">
        <v>604</v>
      </c>
      <c r="K7" s="1" t="s">
        <v>606</v>
      </c>
      <c r="L7" s="1" t="s">
        <v>605</v>
      </c>
      <c r="M7" s="68" t="s">
        <v>607</v>
      </c>
      <c r="N7" s="1" t="s">
        <v>608</v>
      </c>
    </row>
    <row r="8" spans="1:14" x14ac:dyDescent="0.3">
      <c r="A8" s="10" t="s">
        <v>3</v>
      </c>
      <c r="B8" s="11">
        <v>127004</v>
      </c>
      <c r="C8" s="11">
        <v>100075</v>
      </c>
      <c r="D8" s="11">
        <v>83512</v>
      </c>
      <c r="E8" s="11">
        <f>E10+E11+E12</f>
        <v>373</v>
      </c>
      <c r="F8" s="11">
        <f>F10+F11+F12</f>
        <v>580</v>
      </c>
      <c r="G8" s="55">
        <v>0.7879673081162798</v>
      </c>
      <c r="H8" s="55">
        <v>0.65755409278447918</v>
      </c>
      <c r="I8" s="11">
        <f>B8-C8</f>
        <v>26929</v>
      </c>
      <c r="J8" s="26">
        <f>B8*0.95</f>
        <v>120653.79999999999</v>
      </c>
      <c r="K8" s="26">
        <f>J8-C8</f>
        <v>20578.799999999988</v>
      </c>
      <c r="L8" s="26">
        <f>B8*0.9</f>
        <v>114303.6</v>
      </c>
      <c r="M8" s="26">
        <f>L8-C8</f>
        <v>14228.600000000006</v>
      </c>
      <c r="N8" s="26">
        <f>L8-D8</f>
        <v>30791.600000000006</v>
      </c>
    </row>
    <row r="9" spans="1:14" x14ac:dyDescent="0.3">
      <c r="A9" s="7"/>
      <c r="B9" s="7"/>
      <c r="C9" s="7"/>
      <c r="D9" s="7"/>
      <c r="E9" s="7"/>
      <c r="F9" s="7"/>
      <c r="G9" s="7"/>
      <c r="H9" s="7"/>
      <c r="I9" s="7"/>
      <c r="J9" s="53"/>
      <c r="K9" s="53"/>
      <c r="L9" s="53"/>
      <c r="M9" s="53"/>
      <c r="N9" s="53"/>
    </row>
    <row r="10" spans="1:14" x14ac:dyDescent="0.3">
      <c r="A10" s="10" t="s">
        <v>4</v>
      </c>
      <c r="B10" s="11">
        <v>27015</v>
      </c>
      <c r="C10" s="11">
        <v>22143</v>
      </c>
      <c r="D10" s="11">
        <v>19093</v>
      </c>
      <c r="E10" s="11">
        <v>71</v>
      </c>
      <c r="F10" s="11">
        <v>105</v>
      </c>
      <c r="G10" s="55">
        <v>0.81965574680732922</v>
      </c>
      <c r="H10" s="55">
        <v>0.70675550620025906</v>
      </c>
      <c r="I10" s="11">
        <f t="shared" ref="I10:I13" si="0">B10-C10</f>
        <v>4872</v>
      </c>
      <c r="J10" s="26">
        <f t="shared" ref="J10:J13" si="1">B10*0.95</f>
        <v>25664.25</v>
      </c>
      <c r="K10" s="26">
        <f t="shared" ref="K10:K13" si="2">J10-C10</f>
        <v>3521.25</v>
      </c>
      <c r="L10" s="26">
        <f t="shared" ref="L10:L13" si="3">B10*0.9</f>
        <v>24313.5</v>
      </c>
      <c r="M10" s="26">
        <f t="shared" ref="M10:M13" si="4">L10-C10</f>
        <v>2170.5</v>
      </c>
      <c r="N10" s="26">
        <f>L10-D10</f>
        <v>5220.5</v>
      </c>
    </row>
    <row r="11" spans="1:14" x14ac:dyDescent="0.3">
      <c r="A11" s="10" t="s">
        <v>5</v>
      </c>
      <c r="B11" s="11">
        <v>39575</v>
      </c>
      <c r="C11" s="11">
        <v>31764</v>
      </c>
      <c r="D11" s="11">
        <v>26954</v>
      </c>
      <c r="E11" s="11">
        <v>98</v>
      </c>
      <c r="F11" s="11">
        <v>177</v>
      </c>
      <c r="G11" s="55">
        <v>0.80262792166771957</v>
      </c>
      <c r="H11" s="55">
        <v>0.68108654453569173</v>
      </c>
      <c r="I11" s="11">
        <f t="shared" si="0"/>
        <v>7811</v>
      </c>
      <c r="J11" s="26">
        <f t="shared" si="1"/>
        <v>37596.25</v>
      </c>
      <c r="K11" s="26">
        <f t="shared" si="2"/>
        <v>5832.25</v>
      </c>
      <c r="L11" s="26">
        <f t="shared" si="3"/>
        <v>35617.5</v>
      </c>
      <c r="M11" s="26">
        <f t="shared" si="4"/>
        <v>3853.5</v>
      </c>
      <c r="N11" s="26">
        <f>L11-D11</f>
        <v>8663.5</v>
      </c>
    </row>
    <row r="12" spans="1:14" x14ac:dyDescent="0.3">
      <c r="A12" s="10" t="s">
        <v>6</v>
      </c>
      <c r="B12" s="11">
        <v>60414</v>
      </c>
      <c r="C12" s="11">
        <v>46168</v>
      </c>
      <c r="D12" s="11">
        <v>37465</v>
      </c>
      <c r="E12" s="11">
        <v>204</v>
      </c>
      <c r="F12" s="11">
        <v>298</v>
      </c>
      <c r="G12" s="55">
        <v>0.76419372993014867</v>
      </c>
      <c r="H12" s="55">
        <v>0.62013771642334559</v>
      </c>
      <c r="I12" s="11">
        <f t="shared" si="0"/>
        <v>14246</v>
      </c>
      <c r="J12" s="26">
        <f t="shared" si="1"/>
        <v>57393.299999999996</v>
      </c>
      <c r="K12" s="26">
        <f t="shared" si="2"/>
        <v>11225.299999999996</v>
      </c>
      <c r="L12" s="26">
        <f t="shared" si="3"/>
        <v>54372.6</v>
      </c>
      <c r="M12" s="26">
        <f t="shared" si="4"/>
        <v>8204.5999999999985</v>
      </c>
      <c r="N12" s="26">
        <f>L12-D12</f>
        <v>16907.599999999999</v>
      </c>
    </row>
    <row r="13" spans="1:14" x14ac:dyDescent="0.3">
      <c r="A13" s="10" t="s">
        <v>29</v>
      </c>
      <c r="B13" s="11">
        <v>49096</v>
      </c>
      <c r="C13" s="11">
        <v>34591</v>
      </c>
      <c r="D13" s="11">
        <v>27249</v>
      </c>
      <c r="E13" s="11">
        <v>198</v>
      </c>
      <c r="F13" s="11">
        <v>185</v>
      </c>
      <c r="G13" s="55">
        <v>0.70455841616424963</v>
      </c>
      <c r="H13" s="55">
        <v>0.55501466514583675</v>
      </c>
      <c r="I13" s="11">
        <f t="shared" si="0"/>
        <v>14505</v>
      </c>
      <c r="J13" s="26">
        <f t="shared" si="1"/>
        <v>46641.2</v>
      </c>
      <c r="K13" s="26">
        <f t="shared" si="2"/>
        <v>12050.199999999997</v>
      </c>
      <c r="L13" s="26">
        <f t="shared" si="3"/>
        <v>44186.400000000001</v>
      </c>
      <c r="M13" s="26">
        <f t="shared" si="4"/>
        <v>9595.4000000000015</v>
      </c>
      <c r="N13" s="26">
        <f>L13-D13</f>
        <v>16937.400000000001</v>
      </c>
    </row>
    <row r="14" spans="1:14" x14ac:dyDescent="0.3">
      <c r="G14" s="5"/>
    </row>
    <row r="15" spans="1:14" x14ac:dyDescent="0.3">
      <c r="A15" s="25"/>
      <c r="E15" s="7"/>
      <c r="F15" s="7"/>
    </row>
    <row r="16" spans="1:14" x14ac:dyDescent="0.3">
      <c r="E16" s="7"/>
      <c r="F16" s="7"/>
    </row>
    <row r="17" spans="3:9" x14ac:dyDescent="0.3">
      <c r="E17" s="7"/>
      <c r="F17" s="7"/>
    </row>
    <row r="18" spans="3:9" x14ac:dyDescent="0.3">
      <c r="E18" s="7"/>
      <c r="F18" s="7"/>
    </row>
    <row r="21" spans="3:9" x14ac:dyDescent="0.3">
      <c r="C21" s="34"/>
      <c r="D21" s="34"/>
      <c r="E21" s="34"/>
      <c r="F21" s="34"/>
      <c r="G21" s="34"/>
      <c r="H21" s="34"/>
      <c r="I21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8"/>
  <sheetViews>
    <sheetView topLeftCell="A13" zoomScaleNormal="100" workbookViewId="0">
      <selection activeCell="B53" sqref="B53"/>
    </sheetView>
  </sheetViews>
  <sheetFormatPr defaultColWidth="9.109375" defaultRowHeight="14.4" x14ac:dyDescent="0.3"/>
  <cols>
    <col min="1" max="1" width="34.109375" style="7" customWidth="1"/>
    <col min="2" max="3" width="11.5546875" style="7" customWidth="1"/>
    <col min="4" max="4" width="10.6640625" style="7" customWidth="1"/>
    <col min="5" max="5" width="9.33203125" style="7" customWidth="1"/>
    <col min="6" max="6" width="9.6640625" style="7" customWidth="1"/>
    <col min="7" max="7" width="10.33203125" style="7" customWidth="1"/>
    <col min="8" max="9" width="10.5546875" style="7" customWidth="1"/>
    <col min="10" max="10" width="9.88671875" style="7" customWidth="1"/>
    <col min="11" max="12" width="9.5546875" style="7" customWidth="1"/>
    <col min="13" max="13" width="9.88671875" style="7" customWidth="1"/>
    <col min="14" max="14" width="11.6640625" style="7" customWidth="1"/>
    <col min="15" max="15" width="12.44140625" style="7" customWidth="1"/>
    <col min="16" max="16" width="10.6640625" style="7" bestFit="1" customWidth="1"/>
    <col min="17" max="16384" width="9.109375" style="7"/>
  </cols>
  <sheetData>
    <row r="1" spans="1:24" ht="18" x14ac:dyDescent="0.3">
      <c r="A1" s="6" t="s">
        <v>16</v>
      </c>
      <c r="E1" s="7" t="s">
        <v>18</v>
      </c>
    </row>
    <row r="2" spans="1:24" s="14" customFormat="1" x14ac:dyDescent="0.3">
      <c r="A2" s="14" t="s">
        <v>27</v>
      </c>
      <c r="E2" s="7" t="s">
        <v>21</v>
      </c>
    </row>
    <row r="3" spans="1:24" x14ac:dyDescent="0.3">
      <c r="E3" s="7" t="s">
        <v>553</v>
      </c>
    </row>
    <row r="4" spans="1:24" x14ac:dyDescent="0.3">
      <c r="E4" s="7" t="s">
        <v>554</v>
      </c>
    </row>
    <row r="5" spans="1:24" x14ac:dyDescent="0.3">
      <c r="A5" s="8" t="s">
        <v>556</v>
      </c>
      <c r="B5" s="19"/>
      <c r="O5" s="4"/>
    </row>
    <row r="6" spans="1:24" ht="59.4" x14ac:dyDescent="0.3">
      <c r="B6" s="15" t="s">
        <v>25</v>
      </c>
      <c r="C6" s="16" t="s">
        <v>19</v>
      </c>
      <c r="D6" s="15" t="s">
        <v>20</v>
      </c>
      <c r="F6" s="4"/>
      <c r="J6"/>
      <c r="K6"/>
      <c r="L6"/>
      <c r="M6"/>
    </row>
    <row r="7" spans="1:24" x14ac:dyDescent="0.3">
      <c r="A7" s="10" t="s">
        <v>555</v>
      </c>
      <c r="B7" s="28">
        <f>'Population overview'!H8</f>
        <v>0.65755409278447918</v>
      </c>
      <c r="C7" s="42">
        <f>'Population overview'!N8/M21</f>
        <v>35.911562812395871</v>
      </c>
      <c r="D7" s="41">
        <f ca="1">TODAY()+C7</f>
        <v>44551.911562812398</v>
      </c>
      <c r="J7"/>
      <c r="K7"/>
      <c r="L7"/>
      <c r="M7"/>
    </row>
    <row r="8" spans="1:24" x14ac:dyDescent="0.3">
      <c r="A8" s="10"/>
      <c r="B8" s="40"/>
      <c r="C8" s="2"/>
      <c r="J8"/>
      <c r="K8"/>
      <c r="L8"/>
      <c r="M8"/>
    </row>
    <row r="9" spans="1:24" x14ac:dyDescent="0.3">
      <c r="A9" s="2" t="s">
        <v>4</v>
      </c>
      <c r="B9" s="28">
        <f>'Population overview'!H10</f>
        <v>0.70675550620025906</v>
      </c>
      <c r="C9" s="42">
        <f>'Population overview'!N10/M28</f>
        <v>15.992778993435447</v>
      </c>
      <c r="D9" s="41">
        <f t="shared" ref="D9" ca="1" si="0">TODAY()+C9</f>
        <v>44531.992778993437</v>
      </c>
      <c r="J9"/>
      <c r="K9"/>
      <c r="L9"/>
      <c r="M9"/>
    </row>
    <row r="10" spans="1:24" x14ac:dyDescent="0.3">
      <c r="A10" s="2" t="s">
        <v>5</v>
      </c>
      <c r="B10" s="55">
        <f>'Population overview'!H11</f>
        <v>0.68108654453569173</v>
      </c>
      <c r="C10" s="42">
        <f>'Population overview'!N11/M35</f>
        <v>49.264419171405358</v>
      </c>
      <c r="D10" s="41">
        <f ca="1">TODAY()+C10+11</f>
        <v>44576.264419171406</v>
      </c>
      <c r="J10"/>
      <c r="K10"/>
      <c r="L10"/>
      <c r="M10"/>
    </row>
    <row r="11" spans="1:24" x14ac:dyDescent="0.3">
      <c r="A11" s="2" t="s">
        <v>6</v>
      </c>
      <c r="B11" s="55">
        <f>'Population overview'!H12</f>
        <v>0.62013771642334559</v>
      </c>
      <c r="C11" s="42">
        <f>'Population overview'!N12/M49</f>
        <v>51.795711159737408</v>
      </c>
      <c r="D11" s="41">
        <f ca="1">TODAY()+C11+11</f>
        <v>44578.795711159735</v>
      </c>
      <c r="J11"/>
      <c r="K11"/>
      <c r="L11"/>
      <c r="M11"/>
    </row>
    <row r="12" spans="1:24" x14ac:dyDescent="0.3">
      <c r="A12" s="2" t="s">
        <v>11</v>
      </c>
      <c r="B12" s="55">
        <f>'Population overview'!H13</f>
        <v>0.55501466514583675</v>
      </c>
      <c r="C12" s="42">
        <f>'Population overview'!N13/M43</f>
        <v>133.27968524168944</v>
      </c>
      <c r="D12" s="41">
        <f ca="1">TODAY()+C12+11</f>
        <v>44660.279685241687</v>
      </c>
      <c r="J12"/>
      <c r="K12"/>
      <c r="L12"/>
      <c r="M12"/>
    </row>
    <row r="13" spans="1:24" x14ac:dyDescent="0.3">
      <c r="A13" s="15"/>
      <c r="B13" s="41"/>
      <c r="J13"/>
      <c r="K13"/>
      <c r="L13"/>
      <c r="M13"/>
    </row>
    <row r="14" spans="1:24" x14ac:dyDescent="0.3">
      <c r="J14"/>
      <c r="K14"/>
      <c r="L14"/>
      <c r="M14"/>
    </row>
    <row r="15" spans="1:24" x14ac:dyDescent="0.3">
      <c r="A15" s="8" t="s">
        <v>9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x14ac:dyDescent="0.3">
      <c r="B16" s="33"/>
    </row>
    <row r="17" spans="1:52" ht="78" customHeight="1" x14ac:dyDescent="0.3">
      <c r="B17" s="22" t="s">
        <v>561</v>
      </c>
      <c r="C17" s="21">
        <v>44505</v>
      </c>
      <c r="D17" s="21">
        <v>44506</v>
      </c>
      <c r="E17" s="21">
        <v>44507</v>
      </c>
      <c r="F17" s="21">
        <v>44508</v>
      </c>
      <c r="G17" s="21">
        <v>44509</v>
      </c>
      <c r="H17" s="21">
        <v>44510</v>
      </c>
      <c r="I17" s="21">
        <v>44511</v>
      </c>
      <c r="J17" s="21">
        <v>44512</v>
      </c>
      <c r="K17" s="21">
        <v>44513</v>
      </c>
      <c r="L17" s="21">
        <v>44514</v>
      </c>
      <c r="M17" s="21">
        <v>44515</v>
      </c>
      <c r="N17" s="21">
        <v>44516</v>
      </c>
      <c r="O17" s="21">
        <v>44517</v>
      </c>
      <c r="P17" s="21">
        <v>44518</v>
      </c>
      <c r="Q17" s="21">
        <v>44519</v>
      </c>
      <c r="R17" s="21">
        <v>44520</v>
      </c>
      <c r="S17" s="21">
        <v>44521</v>
      </c>
      <c r="T17" s="21">
        <v>44522</v>
      </c>
      <c r="U17" s="21">
        <v>44523</v>
      </c>
      <c r="V17" s="21">
        <v>44524</v>
      </c>
      <c r="W17" s="21">
        <v>44525</v>
      </c>
      <c r="X17" s="21">
        <v>44526</v>
      </c>
      <c r="Y17" s="21">
        <v>44527</v>
      </c>
      <c r="Z17" s="21">
        <v>44528</v>
      </c>
      <c r="AA17" s="21">
        <v>44529</v>
      </c>
      <c r="AB17" s="21">
        <v>44530</v>
      </c>
      <c r="AC17" s="21">
        <v>44531</v>
      </c>
      <c r="AD17" s="21">
        <v>44532</v>
      </c>
      <c r="AE17" s="21">
        <v>44533</v>
      </c>
      <c r="AF17" s="21">
        <v>44534</v>
      </c>
      <c r="AG17" s="21">
        <v>44535</v>
      </c>
      <c r="AH17" s="21">
        <v>44536</v>
      </c>
      <c r="AI17" s="21">
        <v>44537</v>
      </c>
      <c r="AJ17" s="21">
        <v>44538</v>
      </c>
      <c r="AK17" s="21">
        <v>44539</v>
      </c>
      <c r="AL17" s="21">
        <v>44540</v>
      </c>
      <c r="AM17" s="21">
        <v>44541</v>
      </c>
      <c r="AN17" s="21">
        <v>44542</v>
      </c>
      <c r="AO17" s="21">
        <v>44543</v>
      </c>
      <c r="AP17" s="21">
        <v>44544</v>
      </c>
      <c r="AQ17" s="21">
        <v>44545</v>
      </c>
      <c r="AR17" s="21">
        <v>44546</v>
      </c>
      <c r="AS17" s="21">
        <v>44547</v>
      </c>
      <c r="AT17" s="21">
        <v>44548</v>
      </c>
      <c r="AU17" s="21">
        <v>44549</v>
      </c>
      <c r="AV17" s="21">
        <v>44550</v>
      </c>
      <c r="AW17" s="21">
        <v>44551</v>
      </c>
      <c r="AX17" s="21">
        <v>44552</v>
      </c>
      <c r="AY17" s="21">
        <v>44553</v>
      </c>
      <c r="AZ17" s="21">
        <v>44554</v>
      </c>
    </row>
    <row r="18" spans="1:52" x14ac:dyDescent="0.3">
      <c r="A18" s="10" t="s">
        <v>26</v>
      </c>
      <c r="B18" s="35">
        <v>38098</v>
      </c>
      <c r="C18" s="13">
        <f>$B$18/49</f>
        <v>777.51020408163265</v>
      </c>
      <c r="D18" s="13">
        <f t="shared" ref="D18:AZ18" si="1">$B$18/49</f>
        <v>777.51020408163265</v>
      </c>
      <c r="E18" s="13">
        <f t="shared" si="1"/>
        <v>777.51020408163265</v>
      </c>
      <c r="F18" s="13">
        <f t="shared" si="1"/>
        <v>777.51020408163265</v>
      </c>
      <c r="G18" s="13">
        <f t="shared" si="1"/>
        <v>777.51020408163265</v>
      </c>
      <c r="H18" s="13">
        <f t="shared" si="1"/>
        <v>777.51020408163265</v>
      </c>
      <c r="I18" s="13">
        <f t="shared" si="1"/>
        <v>777.51020408163265</v>
      </c>
      <c r="J18" s="13">
        <f t="shared" si="1"/>
        <v>777.51020408163265</v>
      </c>
      <c r="K18" s="13">
        <f t="shared" si="1"/>
        <v>777.51020408163265</v>
      </c>
      <c r="L18" s="13">
        <f t="shared" si="1"/>
        <v>777.51020408163265</v>
      </c>
      <c r="M18" s="13">
        <f t="shared" si="1"/>
        <v>777.51020408163265</v>
      </c>
      <c r="N18" s="13">
        <f t="shared" si="1"/>
        <v>777.51020408163265</v>
      </c>
      <c r="O18" s="13">
        <f t="shared" si="1"/>
        <v>777.51020408163265</v>
      </c>
      <c r="P18" s="13">
        <f t="shared" si="1"/>
        <v>777.51020408163265</v>
      </c>
      <c r="Q18" s="13">
        <f t="shared" si="1"/>
        <v>777.51020408163265</v>
      </c>
      <c r="R18" s="13">
        <f t="shared" si="1"/>
        <v>777.51020408163265</v>
      </c>
      <c r="S18" s="13">
        <f t="shared" si="1"/>
        <v>777.51020408163265</v>
      </c>
      <c r="T18" s="13">
        <f t="shared" si="1"/>
        <v>777.51020408163265</v>
      </c>
      <c r="U18" s="13">
        <f t="shared" si="1"/>
        <v>777.51020408163265</v>
      </c>
      <c r="V18" s="13">
        <f t="shared" si="1"/>
        <v>777.51020408163265</v>
      </c>
      <c r="W18" s="13">
        <f t="shared" si="1"/>
        <v>777.51020408163265</v>
      </c>
      <c r="X18" s="13">
        <f t="shared" si="1"/>
        <v>777.51020408163265</v>
      </c>
      <c r="Y18" s="13">
        <f t="shared" si="1"/>
        <v>777.51020408163265</v>
      </c>
      <c r="Z18" s="13">
        <f t="shared" si="1"/>
        <v>777.51020408163265</v>
      </c>
      <c r="AA18" s="13">
        <f t="shared" si="1"/>
        <v>777.51020408163265</v>
      </c>
      <c r="AB18" s="13">
        <f t="shared" si="1"/>
        <v>777.51020408163265</v>
      </c>
      <c r="AC18" s="13">
        <f t="shared" si="1"/>
        <v>777.51020408163265</v>
      </c>
      <c r="AD18" s="13">
        <f t="shared" si="1"/>
        <v>777.51020408163265</v>
      </c>
      <c r="AE18" s="13">
        <f t="shared" si="1"/>
        <v>777.51020408163265</v>
      </c>
      <c r="AF18" s="13">
        <f t="shared" si="1"/>
        <v>777.51020408163265</v>
      </c>
      <c r="AG18" s="13">
        <f t="shared" si="1"/>
        <v>777.51020408163265</v>
      </c>
      <c r="AH18" s="13">
        <f t="shared" si="1"/>
        <v>777.51020408163265</v>
      </c>
      <c r="AI18" s="13">
        <f t="shared" si="1"/>
        <v>777.51020408163265</v>
      </c>
      <c r="AJ18" s="13">
        <f t="shared" si="1"/>
        <v>777.51020408163265</v>
      </c>
      <c r="AK18" s="13">
        <f t="shared" si="1"/>
        <v>777.51020408163265</v>
      </c>
      <c r="AL18" s="13">
        <f t="shared" si="1"/>
        <v>777.51020408163265</v>
      </c>
      <c r="AM18" s="13">
        <f t="shared" si="1"/>
        <v>777.51020408163265</v>
      </c>
      <c r="AN18" s="13">
        <f t="shared" si="1"/>
        <v>777.51020408163265</v>
      </c>
      <c r="AO18" s="13">
        <f t="shared" si="1"/>
        <v>777.51020408163265</v>
      </c>
      <c r="AP18" s="13">
        <f t="shared" si="1"/>
        <v>777.51020408163265</v>
      </c>
      <c r="AQ18" s="13">
        <f t="shared" si="1"/>
        <v>777.51020408163265</v>
      </c>
      <c r="AR18" s="13">
        <f t="shared" si="1"/>
        <v>777.51020408163265</v>
      </c>
      <c r="AS18" s="13">
        <f t="shared" si="1"/>
        <v>777.51020408163265</v>
      </c>
      <c r="AT18" s="13">
        <f t="shared" si="1"/>
        <v>777.51020408163265</v>
      </c>
      <c r="AU18" s="13">
        <f t="shared" si="1"/>
        <v>777.51020408163265</v>
      </c>
      <c r="AV18" s="13">
        <f t="shared" si="1"/>
        <v>777.51020408163265</v>
      </c>
      <c r="AW18" s="13">
        <f t="shared" si="1"/>
        <v>777.51020408163265</v>
      </c>
      <c r="AX18" s="13">
        <f t="shared" si="1"/>
        <v>777.51020408163265</v>
      </c>
      <c r="AY18" s="13">
        <f t="shared" si="1"/>
        <v>777.51020408163265</v>
      </c>
      <c r="AZ18" s="13">
        <f t="shared" si="1"/>
        <v>777.51020408163265</v>
      </c>
    </row>
    <row r="19" spans="1:52" x14ac:dyDescent="0.3">
      <c r="A19" s="7" t="s">
        <v>12</v>
      </c>
      <c r="C19" s="56">
        <f>C26+C33+C40</f>
        <v>956</v>
      </c>
      <c r="D19" s="56">
        <f t="shared" ref="D19:L19" si="2">D26+D33+D40</f>
        <v>1453</v>
      </c>
      <c r="E19" s="56">
        <f t="shared" si="2"/>
        <v>528</v>
      </c>
      <c r="F19" s="56">
        <f t="shared" si="2"/>
        <v>1030</v>
      </c>
      <c r="G19" s="56">
        <f t="shared" si="2"/>
        <v>979</v>
      </c>
      <c r="H19" s="56">
        <f t="shared" si="2"/>
        <v>979</v>
      </c>
      <c r="I19" s="56">
        <f t="shared" si="2"/>
        <v>938</v>
      </c>
      <c r="J19" s="56">
        <f t="shared" si="2"/>
        <v>966</v>
      </c>
      <c r="K19" s="56">
        <f t="shared" si="2"/>
        <v>1003</v>
      </c>
      <c r="L19" s="56">
        <f t="shared" si="2"/>
        <v>477</v>
      </c>
      <c r="M19" s="56">
        <f t="shared" ref="M19" si="3">M26+M33+M40</f>
        <v>660</v>
      </c>
    </row>
    <row r="20" spans="1:52" s="56" customFormat="1" x14ac:dyDescent="0.3">
      <c r="A20" s="56" t="s">
        <v>13</v>
      </c>
      <c r="C20" s="56">
        <f>C27+C34+C41</f>
        <v>6781</v>
      </c>
      <c r="D20" s="56">
        <f t="shared" ref="D20:L20" si="4">D27+D34+D41</f>
        <v>7129</v>
      </c>
      <c r="E20" s="56">
        <f t="shared" si="4"/>
        <v>7092</v>
      </c>
      <c r="F20" s="56">
        <f t="shared" si="4"/>
        <v>7080</v>
      </c>
      <c r="G20" s="56">
        <f t="shared" si="4"/>
        <v>6969</v>
      </c>
      <c r="H20" s="56">
        <f t="shared" si="4"/>
        <v>6876</v>
      </c>
      <c r="I20" s="56">
        <f t="shared" si="4"/>
        <v>6863</v>
      </c>
      <c r="J20" s="56">
        <f t="shared" si="4"/>
        <v>6873</v>
      </c>
      <c r="K20" s="56">
        <f t="shared" si="4"/>
        <v>6423</v>
      </c>
      <c r="L20" s="56">
        <f t="shared" si="4"/>
        <v>6372</v>
      </c>
      <c r="M20" s="56">
        <f t="shared" ref="M20" si="5">M27+M34+M41</f>
        <v>6002</v>
      </c>
    </row>
    <row r="21" spans="1:52" x14ac:dyDescent="0.3">
      <c r="A21" s="7" t="s">
        <v>14</v>
      </c>
      <c r="B21" s="13"/>
      <c r="C21" s="13">
        <f>C20/7</f>
        <v>968.71428571428567</v>
      </c>
      <c r="D21" s="13">
        <f t="shared" ref="D21:AZ21" si="6">D20/7</f>
        <v>1018.4285714285714</v>
      </c>
      <c r="E21" s="13">
        <f t="shared" si="6"/>
        <v>1013.1428571428571</v>
      </c>
      <c r="F21" s="13">
        <f t="shared" si="6"/>
        <v>1011.4285714285714</v>
      </c>
      <c r="G21" s="13">
        <f t="shared" si="6"/>
        <v>995.57142857142856</v>
      </c>
      <c r="H21" s="13">
        <f t="shared" si="6"/>
        <v>982.28571428571433</v>
      </c>
      <c r="I21" s="13">
        <f t="shared" si="6"/>
        <v>980.42857142857144</v>
      </c>
      <c r="J21" s="13">
        <f t="shared" si="6"/>
        <v>981.85714285714289</v>
      </c>
      <c r="K21" s="13">
        <f t="shared" si="6"/>
        <v>917.57142857142856</v>
      </c>
      <c r="L21" s="13">
        <f t="shared" si="6"/>
        <v>910.28571428571433</v>
      </c>
      <c r="M21" s="13">
        <f t="shared" si="6"/>
        <v>857.42857142857144</v>
      </c>
      <c r="N21" s="13">
        <f t="shared" si="6"/>
        <v>0</v>
      </c>
      <c r="O21" s="13">
        <f t="shared" si="6"/>
        <v>0</v>
      </c>
      <c r="P21" s="13">
        <f t="shared" si="6"/>
        <v>0</v>
      </c>
      <c r="Q21" s="13">
        <f t="shared" si="6"/>
        <v>0</v>
      </c>
      <c r="R21" s="13">
        <f t="shared" si="6"/>
        <v>0</v>
      </c>
      <c r="S21" s="13">
        <f t="shared" si="6"/>
        <v>0</v>
      </c>
      <c r="T21" s="13">
        <f t="shared" si="6"/>
        <v>0</v>
      </c>
      <c r="U21" s="13">
        <f t="shared" si="6"/>
        <v>0</v>
      </c>
      <c r="V21" s="13">
        <f t="shared" si="6"/>
        <v>0</v>
      </c>
      <c r="W21" s="13">
        <f t="shared" si="6"/>
        <v>0</v>
      </c>
      <c r="X21" s="13">
        <f t="shared" si="6"/>
        <v>0</v>
      </c>
      <c r="Y21" s="13">
        <f t="shared" si="6"/>
        <v>0</v>
      </c>
      <c r="Z21" s="13">
        <f t="shared" si="6"/>
        <v>0</v>
      </c>
      <c r="AA21" s="13">
        <f t="shared" si="6"/>
        <v>0</v>
      </c>
      <c r="AB21" s="13">
        <f t="shared" si="6"/>
        <v>0</v>
      </c>
      <c r="AC21" s="13">
        <f t="shared" si="6"/>
        <v>0</v>
      </c>
      <c r="AD21" s="13">
        <f t="shared" si="6"/>
        <v>0</v>
      </c>
      <c r="AE21" s="13">
        <f t="shared" si="6"/>
        <v>0</v>
      </c>
      <c r="AF21" s="13">
        <f t="shared" si="6"/>
        <v>0</v>
      </c>
      <c r="AG21" s="13">
        <f t="shared" si="6"/>
        <v>0</v>
      </c>
      <c r="AH21" s="13">
        <f t="shared" si="6"/>
        <v>0</v>
      </c>
      <c r="AI21" s="13">
        <f t="shared" si="6"/>
        <v>0</v>
      </c>
      <c r="AJ21" s="13">
        <f t="shared" si="6"/>
        <v>0</v>
      </c>
      <c r="AK21" s="13">
        <f t="shared" si="6"/>
        <v>0</v>
      </c>
      <c r="AL21" s="13">
        <f t="shared" si="6"/>
        <v>0</v>
      </c>
      <c r="AM21" s="13">
        <f t="shared" si="6"/>
        <v>0</v>
      </c>
      <c r="AN21" s="13">
        <f t="shared" si="6"/>
        <v>0</v>
      </c>
      <c r="AO21" s="13">
        <f t="shared" si="6"/>
        <v>0</v>
      </c>
      <c r="AP21" s="13">
        <f t="shared" si="6"/>
        <v>0</v>
      </c>
      <c r="AQ21" s="13">
        <f t="shared" si="6"/>
        <v>0</v>
      </c>
      <c r="AR21" s="13">
        <f t="shared" si="6"/>
        <v>0</v>
      </c>
      <c r="AS21" s="13">
        <f t="shared" si="6"/>
        <v>0</v>
      </c>
      <c r="AT21" s="13">
        <f t="shared" si="6"/>
        <v>0</v>
      </c>
      <c r="AU21" s="13">
        <f t="shared" si="6"/>
        <v>0</v>
      </c>
      <c r="AV21" s="13">
        <f t="shared" si="6"/>
        <v>0</v>
      </c>
      <c r="AW21" s="13">
        <f t="shared" si="6"/>
        <v>0</v>
      </c>
      <c r="AX21" s="13">
        <f t="shared" si="6"/>
        <v>0</v>
      </c>
      <c r="AY21" s="13">
        <f t="shared" si="6"/>
        <v>0</v>
      </c>
      <c r="AZ21" s="13">
        <f t="shared" si="6"/>
        <v>0</v>
      </c>
    </row>
    <row r="22" spans="1:52" x14ac:dyDescent="0.3">
      <c r="A22" s="7" t="s">
        <v>15</v>
      </c>
      <c r="B22" s="29"/>
      <c r="C22" s="32">
        <f>IF(C19="",0, C18-C19)</f>
        <v>-178.48979591836735</v>
      </c>
      <c r="D22" s="32">
        <f>IF(D19="",0, D18-D19)</f>
        <v>-675.48979591836735</v>
      </c>
      <c r="E22" s="32">
        <f t="shared" ref="E22:AZ22" si="7">IF(E19="",0, E18-E19)</f>
        <v>249.51020408163265</v>
      </c>
      <c r="F22" s="32">
        <f t="shared" si="7"/>
        <v>-252.48979591836735</v>
      </c>
      <c r="G22" s="32">
        <f t="shared" si="7"/>
        <v>-201.48979591836735</v>
      </c>
      <c r="H22" s="32">
        <f t="shared" si="7"/>
        <v>-201.48979591836735</v>
      </c>
      <c r="I22" s="32">
        <f t="shared" si="7"/>
        <v>-160.48979591836735</v>
      </c>
      <c r="J22" s="32">
        <f t="shared" si="7"/>
        <v>-188.48979591836735</v>
      </c>
      <c r="K22" s="32">
        <f t="shared" si="7"/>
        <v>-225.48979591836735</v>
      </c>
      <c r="L22" s="32">
        <f t="shared" si="7"/>
        <v>300.51020408163265</v>
      </c>
      <c r="M22" s="32">
        <f t="shared" si="7"/>
        <v>117.51020408163265</v>
      </c>
      <c r="N22" s="32">
        <f t="shared" si="7"/>
        <v>0</v>
      </c>
      <c r="O22" s="32">
        <f t="shared" si="7"/>
        <v>0</v>
      </c>
      <c r="P22" s="32">
        <f t="shared" si="7"/>
        <v>0</v>
      </c>
      <c r="Q22" s="32">
        <f t="shared" si="7"/>
        <v>0</v>
      </c>
      <c r="R22" s="32">
        <f t="shared" si="7"/>
        <v>0</v>
      </c>
      <c r="S22" s="32">
        <f t="shared" si="7"/>
        <v>0</v>
      </c>
      <c r="T22" s="32">
        <f t="shared" si="7"/>
        <v>0</v>
      </c>
      <c r="U22" s="32">
        <f t="shared" si="7"/>
        <v>0</v>
      </c>
      <c r="V22" s="32">
        <f t="shared" si="7"/>
        <v>0</v>
      </c>
      <c r="W22" s="32">
        <f t="shared" si="7"/>
        <v>0</v>
      </c>
      <c r="X22" s="32">
        <f t="shared" si="7"/>
        <v>0</v>
      </c>
      <c r="Y22" s="32">
        <f t="shared" si="7"/>
        <v>0</v>
      </c>
      <c r="Z22" s="32">
        <f t="shared" si="7"/>
        <v>0</v>
      </c>
      <c r="AA22" s="32">
        <f t="shared" si="7"/>
        <v>0</v>
      </c>
      <c r="AB22" s="32">
        <f t="shared" si="7"/>
        <v>0</v>
      </c>
      <c r="AC22" s="32">
        <f t="shared" si="7"/>
        <v>0</v>
      </c>
      <c r="AD22" s="32">
        <f t="shared" si="7"/>
        <v>0</v>
      </c>
      <c r="AE22" s="32">
        <f t="shared" si="7"/>
        <v>0</v>
      </c>
      <c r="AF22" s="32">
        <f t="shared" si="7"/>
        <v>0</v>
      </c>
      <c r="AG22" s="32">
        <f t="shared" si="7"/>
        <v>0</v>
      </c>
      <c r="AH22" s="32">
        <f t="shared" si="7"/>
        <v>0</v>
      </c>
      <c r="AI22" s="32">
        <f t="shared" si="7"/>
        <v>0</v>
      </c>
      <c r="AJ22" s="32">
        <f t="shared" si="7"/>
        <v>0</v>
      </c>
      <c r="AK22" s="32">
        <f t="shared" si="7"/>
        <v>0</v>
      </c>
      <c r="AL22" s="32">
        <f t="shared" si="7"/>
        <v>0</v>
      </c>
      <c r="AM22" s="32">
        <f t="shared" si="7"/>
        <v>0</v>
      </c>
      <c r="AN22" s="32">
        <f t="shared" si="7"/>
        <v>0</v>
      </c>
      <c r="AO22" s="32">
        <f t="shared" si="7"/>
        <v>0</v>
      </c>
      <c r="AP22" s="32">
        <f t="shared" si="7"/>
        <v>0</v>
      </c>
      <c r="AQ22" s="32">
        <f t="shared" si="7"/>
        <v>0</v>
      </c>
      <c r="AR22" s="32">
        <f t="shared" si="7"/>
        <v>0</v>
      </c>
      <c r="AS22" s="32">
        <f t="shared" si="7"/>
        <v>0</v>
      </c>
      <c r="AT22" s="32">
        <f t="shared" si="7"/>
        <v>0</v>
      </c>
      <c r="AU22" s="32">
        <f t="shared" si="7"/>
        <v>0</v>
      </c>
      <c r="AV22" s="32">
        <f t="shared" si="7"/>
        <v>0</v>
      </c>
      <c r="AW22" s="32">
        <f t="shared" si="7"/>
        <v>0</v>
      </c>
      <c r="AX22" s="32">
        <f t="shared" si="7"/>
        <v>0</v>
      </c>
      <c r="AY22" s="32">
        <f t="shared" si="7"/>
        <v>0</v>
      </c>
      <c r="AZ22" s="32">
        <f t="shared" si="7"/>
        <v>0</v>
      </c>
    </row>
    <row r="23" spans="1:52" x14ac:dyDescent="0.3">
      <c r="A23" s="7" t="s">
        <v>8</v>
      </c>
      <c r="B23" s="29"/>
      <c r="C23" s="18">
        <f>C22</f>
        <v>-178.48979591836735</v>
      </c>
      <c r="D23" s="18">
        <f>IF(D22=0,0,D22+C23)</f>
        <v>-853.9795918367347</v>
      </c>
      <c r="E23" s="18">
        <f>IF(E22=0,0,E22+D23)</f>
        <v>-604.46938775510205</v>
      </c>
      <c r="F23" s="18">
        <f t="shared" ref="F23:AZ23" si="8">IF(F22=0,0,F22+E23)</f>
        <v>-856.9591836734694</v>
      </c>
      <c r="G23" s="18">
        <f t="shared" si="8"/>
        <v>-1058.4489795918366</v>
      </c>
      <c r="H23" s="18">
        <f t="shared" si="8"/>
        <v>-1259.9387755102039</v>
      </c>
      <c r="I23" s="18">
        <f t="shared" si="8"/>
        <v>-1420.4285714285711</v>
      </c>
      <c r="J23" s="18">
        <f t="shared" si="8"/>
        <v>-1608.9183673469383</v>
      </c>
      <c r="K23" s="18">
        <f t="shared" si="8"/>
        <v>-1834.4081632653056</v>
      </c>
      <c r="L23" s="18">
        <f t="shared" si="8"/>
        <v>-1533.8979591836728</v>
      </c>
      <c r="M23" s="59">
        <f t="shared" si="8"/>
        <v>-1416.38775510204</v>
      </c>
      <c r="N23" s="18">
        <f t="shared" si="8"/>
        <v>0</v>
      </c>
      <c r="O23" s="18">
        <f t="shared" si="8"/>
        <v>0</v>
      </c>
      <c r="P23" s="18">
        <f t="shared" si="8"/>
        <v>0</v>
      </c>
      <c r="Q23" s="18">
        <f t="shared" si="8"/>
        <v>0</v>
      </c>
      <c r="R23" s="18">
        <f t="shared" si="8"/>
        <v>0</v>
      </c>
      <c r="S23" s="18">
        <f t="shared" si="8"/>
        <v>0</v>
      </c>
      <c r="T23" s="18">
        <f t="shared" si="8"/>
        <v>0</v>
      </c>
      <c r="U23" s="18">
        <f t="shared" si="8"/>
        <v>0</v>
      </c>
      <c r="V23" s="18">
        <f t="shared" si="8"/>
        <v>0</v>
      </c>
      <c r="W23" s="18">
        <f t="shared" si="8"/>
        <v>0</v>
      </c>
      <c r="X23" s="18">
        <f t="shared" si="8"/>
        <v>0</v>
      </c>
      <c r="Y23" s="18">
        <f t="shared" si="8"/>
        <v>0</v>
      </c>
      <c r="Z23" s="18">
        <f t="shared" si="8"/>
        <v>0</v>
      </c>
      <c r="AA23" s="18">
        <f t="shared" si="8"/>
        <v>0</v>
      </c>
      <c r="AB23" s="18">
        <f t="shared" si="8"/>
        <v>0</v>
      </c>
      <c r="AC23" s="18">
        <f t="shared" si="8"/>
        <v>0</v>
      </c>
      <c r="AD23" s="18">
        <f t="shared" si="8"/>
        <v>0</v>
      </c>
      <c r="AE23" s="18">
        <f t="shared" si="8"/>
        <v>0</v>
      </c>
      <c r="AF23" s="18">
        <f t="shared" si="8"/>
        <v>0</v>
      </c>
      <c r="AG23" s="18">
        <f t="shared" si="8"/>
        <v>0</v>
      </c>
      <c r="AH23" s="18">
        <f t="shared" si="8"/>
        <v>0</v>
      </c>
      <c r="AI23" s="18">
        <f t="shared" si="8"/>
        <v>0</v>
      </c>
      <c r="AJ23" s="18">
        <f t="shared" si="8"/>
        <v>0</v>
      </c>
      <c r="AK23" s="18">
        <f t="shared" si="8"/>
        <v>0</v>
      </c>
      <c r="AL23" s="18">
        <f t="shared" si="8"/>
        <v>0</v>
      </c>
      <c r="AM23" s="18">
        <f t="shared" si="8"/>
        <v>0</v>
      </c>
      <c r="AN23" s="18">
        <f t="shared" si="8"/>
        <v>0</v>
      </c>
      <c r="AO23" s="18">
        <f t="shared" si="8"/>
        <v>0</v>
      </c>
      <c r="AP23" s="18">
        <f t="shared" si="8"/>
        <v>0</v>
      </c>
      <c r="AQ23" s="18">
        <f t="shared" si="8"/>
        <v>0</v>
      </c>
      <c r="AR23" s="18">
        <f t="shared" si="8"/>
        <v>0</v>
      </c>
      <c r="AS23" s="18">
        <f t="shared" si="8"/>
        <v>0</v>
      </c>
      <c r="AT23" s="18">
        <f t="shared" si="8"/>
        <v>0</v>
      </c>
      <c r="AU23" s="18">
        <f t="shared" si="8"/>
        <v>0</v>
      </c>
      <c r="AV23" s="18">
        <f t="shared" si="8"/>
        <v>0</v>
      </c>
      <c r="AW23" s="18">
        <f t="shared" si="8"/>
        <v>0</v>
      </c>
      <c r="AX23" s="18">
        <f t="shared" si="8"/>
        <v>0</v>
      </c>
      <c r="AY23" s="18">
        <f t="shared" si="8"/>
        <v>0</v>
      </c>
      <c r="AZ23" s="18">
        <f t="shared" si="8"/>
        <v>0</v>
      </c>
    </row>
    <row r="24" spans="1:52" x14ac:dyDescent="0.3">
      <c r="A24" s="4"/>
      <c r="C24" s="18"/>
      <c r="D24" s="19"/>
      <c r="E24" s="19"/>
      <c r="F24" s="19"/>
    </row>
    <row r="25" spans="1:52" x14ac:dyDescent="0.3">
      <c r="A25" s="10" t="s">
        <v>4</v>
      </c>
      <c r="B25" s="23">
        <v>6585</v>
      </c>
      <c r="C25" s="13">
        <f>$B$25/49</f>
        <v>134.38775510204081</v>
      </c>
      <c r="D25" s="13">
        <f t="shared" ref="D25:AZ25" si="9">$B$25/49</f>
        <v>134.38775510204081</v>
      </c>
      <c r="E25" s="13">
        <f t="shared" si="9"/>
        <v>134.38775510204081</v>
      </c>
      <c r="F25" s="13">
        <f t="shared" si="9"/>
        <v>134.38775510204081</v>
      </c>
      <c r="G25" s="13">
        <f t="shared" si="9"/>
        <v>134.38775510204081</v>
      </c>
      <c r="H25" s="13">
        <f t="shared" si="9"/>
        <v>134.38775510204081</v>
      </c>
      <c r="I25" s="13">
        <f t="shared" si="9"/>
        <v>134.38775510204081</v>
      </c>
      <c r="J25" s="13">
        <v>134</v>
      </c>
      <c r="K25" s="13">
        <f t="shared" si="9"/>
        <v>134.38775510204081</v>
      </c>
      <c r="L25" s="13">
        <f t="shared" si="9"/>
        <v>134.38775510204081</v>
      </c>
      <c r="M25" s="13">
        <f t="shared" si="9"/>
        <v>134.38775510204081</v>
      </c>
      <c r="N25" s="13">
        <f t="shared" si="9"/>
        <v>134.38775510204081</v>
      </c>
      <c r="O25" s="13">
        <f t="shared" si="9"/>
        <v>134.38775510204081</v>
      </c>
      <c r="P25" s="13">
        <f t="shared" si="9"/>
        <v>134.38775510204081</v>
      </c>
      <c r="Q25" s="13">
        <f t="shared" si="9"/>
        <v>134.38775510204081</v>
      </c>
      <c r="R25" s="13">
        <f t="shared" si="9"/>
        <v>134.38775510204081</v>
      </c>
      <c r="S25" s="13">
        <f t="shared" si="9"/>
        <v>134.38775510204081</v>
      </c>
      <c r="T25" s="13">
        <f t="shared" si="9"/>
        <v>134.38775510204081</v>
      </c>
      <c r="U25" s="13">
        <f t="shared" si="9"/>
        <v>134.38775510204081</v>
      </c>
      <c r="V25" s="13">
        <f t="shared" si="9"/>
        <v>134.38775510204081</v>
      </c>
      <c r="W25" s="13">
        <f t="shared" si="9"/>
        <v>134.38775510204081</v>
      </c>
      <c r="X25" s="13">
        <f t="shared" si="9"/>
        <v>134.38775510204081</v>
      </c>
      <c r="Y25" s="13">
        <f t="shared" si="9"/>
        <v>134.38775510204081</v>
      </c>
      <c r="Z25" s="13">
        <f t="shared" si="9"/>
        <v>134.38775510204081</v>
      </c>
      <c r="AA25" s="13">
        <f t="shared" si="9"/>
        <v>134.38775510204081</v>
      </c>
      <c r="AB25" s="13">
        <f t="shared" si="9"/>
        <v>134.38775510204081</v>
      </c>
      <c r="AC25" s="13">
        <f t="shared" si="9"/>
        <v>134.38775510204081</v>
      </c>
      <c r="AD25" s="13">
        <f t="shared" si="9"/>
        <v>134.38775510204081</v>
      </c>
      <c r="AE25" s="13">
        <f t="shared" si="9"/>
        <v>134.38775510204081</v>
      </c>
      <c r="AF25" s="13">
        <f t="shared" si="9"/>
        <v>134.38775510204081</v>
      </c>
      <c r="AG25" s="13">
        <f t="shared" si="9"/>
        <v>134.38775510204081</v>
      </c>
      <c r="AH25" s="13">
        <f t="shared" si="9"/>
        <v>134.38775510204081</v>
      </c>
      <c r="AI25" s="13">
        <f t="shared" si="9"/>
        <v>134.38775510204081</v>
      </c>
      <c r="AJ25" s="13">
        <f t="shared" si="9"/>
        <v>134.38775510204081</v>
      </c>
      <c r="AK25" s="13">
        <f t="shared" si="9"/>
        <v>134.38775510204081</v>
      </c>
      <c r="AL25" s="13">
        <f t="shared" si="9"/>
        <v>134.38775510204081</v>
      </c>
      <c r="AM25" s="13">
        <f t="shared" si="9"/>
        <v>134.38775510204081</v>
      </c>
      <c r="AN25" s="13">
        <f t="shared" si="9"/>
        <v>134.38775510204081</v>
      </c>
      <c r="AO25" s="13">
        <f t="shared" si="9"/>
        <v>134.38775510204081</v>
      </c>
      <c r="AP25" s="13">
        <f t="shared" si="9"/>
        <v>134.38775510204081</v>
      </c>
      <c r="AQ25" s="13">
        <f t="shared" si="9"/>
        <v>134.38775510204081</v>
      </c>
      <c r="AR25" s="13">
        <f t="shared" si="9"/>
        <v>134.38775510204081</v>
      </c>
      <c r="AS25" s="13">
        <f t="shared" si="9"/>
        <v>134.38775510204081</v>
      </c>
      <c r="AT25" s="13">
        <f t="shared" si="9"/>
        <v>134.38775510204081</v>
      </c>
      <c r="AU25" s="13">
        <f t="shared" si="9"/>
        <v>134.38775510204081</v>
      </c>
      <c r="AV25" s="13">
        <f t="shared" si="9"/>
        <v>134.38775510204081</v>
      </c>
      <c r="AW25" s="13">
        <f t="shared" si="9"/>
        <v>134.38775510204081</v>
      </c>
      <c r="AX25" s="13">
        <f t="shared" si="9"/>
        <v>134.38775510204081</v>
      </c>
      <c r="AY25" s="13">
        <f t="shared" si="9"/>
        <v>134.38775510204081</v>
      </c>
      <c r="AZ25" s="13">
        <f t="shared" si="9"/>
        <v>134.38775510204081</v>
      </c>
    </row>
    <row r="26" spans="1:52" x14ac:dyDescent="0.3">
      <c r="A26" s="44" t="s">
        <v>12</v>
      </c>
      <c r="B26" s="13"/>
      <c r="C26" s="53">
        <v>284</v>
      </c>
      <c r="D26" s="53">
        <v>366</v>
      </c>
      <c r="E26" s="53">
        <v>33</v>
      </c>
      <c r="F26" s="53">
        <v>424</v>
      </c>
      <c r="G26" s="53">
        <v>444</v>
      </c>
      <c r="H26" s="53">
        <v>476</v>
      </c>
      <c r="I26" s="53">
        <v>438</v>
      </c>
      <c r="J26" s="53">
        <v>363</v>
      </c>
      <c r="K26" s="53">
        <v>345</v>
      </c>
      <c r="L26" s="53">
        <v>34</v>
      </c>
      <c r="M26" s="7">
        <v>185</v>
      </c>
    </row>
    <row r="27" spans="1:52" s="56" customFormat="1" x14ac:dyDescent="0.3">
      <c r="A27" s="56" t="s">
        <v>13</v>
      </c>
      <c r="C27" s="56">
        <v>2182</v>
      </c>
      <c r="D27" s="56">
        <v>2363</v>
      </c>
      <c r="E27" s="56">
        <v>2343</v>
      </c>
      <c r="F27" s="56">
        <v>2450</v>
      </c>
      <c r="G27" s="56">
        <v>2435</v>
      </c>
      <c r="H27" s="56">
        <v>2421</v>
      </c>
      <c r="I27" s="56">
        <v>2465</v>
      </c>
      <c r="J27" s="56">
        <v>2544</v>
      </c>
      <c r="K27" s="56">
        <v>2523</v>
      </c>
      <c r="L27" s="56">
        <v>2524</v>
      </c>
      <c r="M27" s="56">
        <v>2285</v>
      </c>
    </row>
    <row r="28" spans="1:52" x14ac:dyDescent="0.3">
      <c r="A28" s="7" t="s">
        <v>14</v>
      </c>
      <c r="B28" s="13"/>
      <c r="C28" s="13">
        <f>C27/7</f>
        <v>311.71428571428572</v>
      </c>
      <c r="D28" s="13">
        <f t="shared" ref="D28:AZ28" si="10">D27/7</f>
        <v>337.57142857142856</v>
      </c>
      <c r="E28" s="13">
        <f t="shared" si="10"/>
        <v>334.71428571428572</v>
      </c>
      <c r="F28" s="13">
        <f t="shared" si="10"/>
        <v>350</v>
      </c>
      <c r="G28" s="13">
        <f t="shared" si="10"/>
        <v>347.85714285714283</v>
      </c>
      <c r="H28" s="13">
        <f t="shared" si="10"/>
        <v>345.85714285714283</v>
      </c>
      <c r="I28" s="13">
        <f t="shared" si="10"/>
        <v>352.14285714285717</v>
      </c>
      <c r="J28" s="13">
        <f t="shared" si="10"/>
        <v>363.42857142857144</v>
      </c>
      <c r="K28" s="13">
        <f t="shared" si="10"/>
        <v>360.42857142857144</v>
      </c>
      <c r="L28" s="13">
        <f t="shared" si="10"/>
        <v>360.57142857142856</v>
      </c>
      <c r="M28" s="13">
        <f t="shared" si="10"/>
        <v>326.42857142857144</v>
      </c>
      <c r="N28" s="13">
        <f t="shared" si="10"/>
        <v>0</v>
      </c>
      <c r="O28" s="13">
        <f t="shared" si="10"/>
        <v>0</v>
      </c>
      <c r="P28" s="13">
        <f t="shared" si="10"/>
        <v>0</v>
      </c>
      <c r="Q28" s="13">
        <f t="shared" si="10"/>
        <v>0</v>
      </c>
      <c r="R28" s="13">
        <f t="shared" si="10"/>
        <v>0</v>
      </c>
      <c r="S28" s="13">
        <f t="shared" si="10"/>
        <v>0</v>
      </c>
      <c r="T28" s="13">
        <f t="shared" si="10"/>
        <v>0</v>
      </c>
      <c r="U28" s="13">
        <f t="shared" si="10"/>
        <v>0</v>
      </c>
      <c r="V28" s="13">
        <f t="shared" si="10"/>
        <v>0</v>
      </c>
      <c r="W28" s="13">
        <f t="shared" si="10"/>
        <v>0</v>
      </c>
      <c r="X28" s="13">
        <f t="shared" si="10"/>
        <v>0</v>
      </c>
      <c r="Y28" s="13">
        <f t="shared" si="10"/>
        <v>0</v>
      </c>
      <c r="Z28" s="13">
        <f t="shared" si="10"/>
        <v>0</v>
      </c>
      <c r="AA28" s="13">
        <f t="shared" si="10"/>
        <v>0</v>
      </c>
      <c r="AB28" s="13">
        <f t="shared" si="10"/>
        <v>0</v>
      </c>
      <c r="AC28" s="13">
        <f t="shared" si="10"/>
        <v>0</v>
      </c>
      <c r="AD28" s="13">
        <f t="shared" si="10"/>
        <v>0</v>
      </c>
      <c r="AE28" s="13">
        <f t="shared" si="10"/>
        <v>0</v>
      </c>
      <c r="AF28" s="13">
        <f t="shared" si="10"/>
        <v>0</v>
      </c>
      <c r="AG28" s="13">
        <f t="shared" si="10"/>
        <v>0</v>
      </c>
      <c r="AH28" s="13">
        <f t="shared" si="10"/>
        <v>0</v>
      </c>
      <c r="AI28" s="13">
        <f t="shared" si="10"/>
        <v>0</v>
      </c>
      <c r="AJ28" s="13">
        <f t="shared" si="10"/>
        <v>0</v>
      </c>
      <c r="AK28" s="13">
        <f t="shared" si="10"/>
        <v>0</v>
      </c>
      <c r="AL28" s="13">
        <f t="shared" si="10"/>
        <v>0</v>
      </c>
      <c r="AM28" s="13">
        <f t="shared" si="10"/>
        <v>0</v>
      </c>
      <c r="AN28" s="13">
        <f t="shared" si="10"/>
        <v>0</v>
      </c>
      <c r="AO28" s="13">
        <f t="shared" si="10"/>
        <v>0</v>
      </c>
      <c r="AP28" s="13">
        <f t="shared" si="10"/>
        <v>0</v>
      </c>
      <c r="AQ28" s="13">
        <f t="shared" si="10"/>
        <v>0</v>
      </c>
      <c r="AR28" s="13">
        <f t="shared" si="10"/>
        <v>0</v>
      </c>
      <c r="AS28" s="13">
        <f t="shared" si="10"/>
        <v>0</v>
      </c>
      <c r="AT28" s="13">
        <f t="shared" si="10"/>
        <v>0</v>
      </c>
      <c r="AU28" s="13">
        <f t="shared" si="10"/>
        <v>0</v>
      </c>
      <c r="AV28" s="13">
        <f t="shared" si="10"/>
        <v>0</v>
      </c>
      <c r="AW28" s="13">
        <f t="shared" si="10"/>
        <v>0</v>
      </c>
      <c r="AX28" s="13">
        <f t="shared" si="10"/>
        <v>0</v>
      </c>
      <c r="AY28" s="13">
        <f t="shared" si="10"/>
        <v>0</v>
      </c>
      <c r="AZ28" s="13">
        <f t="shared" si="10"/>
        <v>0</v>
      </c>
    </row>
    <row r="29" spans="1:52" x14ac:dyDescent="0.3">
      <c r="A29" s="7" t="s">
        <v>15</v>
      </c>
      <c r="B29" s="29"/>
      <c r="C29" s="32">
        <f>IF(C26="",0, C25-C26)</f>
        <v>-149.61224489795919</v>
      </c>
      <c r="D29" s="32">
        <f t="shared" ref="D29:AZ29" si="11">IF(D26="",0, D25-D26)</f>
        <v>-231.61224489795919</v>
      </c>
      <c r="E29" s="32">
        <f t="shared" si="11"/>
        <v>101.38775510204081</v>
      </c>
      <c r="F29" s="32">
        <f t="shared" si="11"/>
        <v>-289.61224489795916</v>
      </c>
      <c r="G29" s="32">
        <f t="shared" si="11"/>
        <v>-309.61224489795916</v>
      </c>
      <c r="H29" s="32">
        <f t="shared" si="11"/>
        <v>-341.61224489795916</v>
      </c>
      <c r="I29" s="32">
        <f t="shared" si="11"/>
        <v>-303.61224489795916</v>
      </c>
      <c r="J29" s="32">
        <f t="shared" si="11"/>
        <v>-229</v>
      </c>
      <c r="K29" s="32">
        <f t="shared" si="11"/>
        <v>-210.61224489795919</v>
      </c>
      <c r="L29" s="32">
        <f t="shared" si="11"/>
        <v>100.38775510204081</v>
      </c>
      <c r="M29" s="32">
        <f t="shared" si="11"/>
        <v>-50.612244897959187</v>
      </c>
      <c r="N29" s="32">
        <f t="shared" si="11"/>
        <v>0</v>
      </c>
      <c r="O29" s="32">
        <f t="shared" si="11"/>
        <v>0</v>
      </c>
      <c r="P29" s="32">
        <f t="shared" si="11"/>
        <v>0</v>
      </c>
      <c r="Q29" s="32">
        <f t="shared" si="11"/>
        <v>0</v>
      </c>
      <c r="R29" s="32">
        <f t="shared" si="11"/>
        <v>0</v>
      </c>
      <c r="S29" s="32">
        <f t="shared" si="11"/>
        <v>0</v>
      </c>
      <c r="T29" s="32">
        <f t="shared" si="11"/>
        <v>0</v>
      </c>
      <c r="U29" s="32">
        <f t="shared" si="11"/>
        <v>0</v>
      </c>
      <c r="V29" s="32">
        <f t="shared" si="11"/>
        <v>0</v>
      </c>
      <c r="W29" s="32">
        <f t="shared" si="11"/>
        <v>0</v>
      </c>
      <c r="X29" s="32">
        <f t="shared" si="11"/>
        <v>0</v>
      </c>
      <c r="Y29" s="32">
        <f t="shared" si="11"/>
        <v>0</v>
      </c>
      <c r="Z29" s="32">
        <f t="shared" si="11"/>
        <v>0</v>
      </c>
      <c r="AA29" s="32">
        <f t="shared" si="11"/>
        <v>0</v>
      </c>
      <c r="AB29" s="32">
        <f t="shared" si="11"/>
        <v>0</v>
      </c>
      <c r="AC29" s="32">
        <f t="shared" si="11"/>
        <v>0</v>
      </c>
      <c r="AD29" s="32">
        <f t="shared" si="11"/>
        <v>0</v>
      </c>
      <c r="AE29" s="32">
        <f t="shared" si="11"/>
        <v>0</v>
      </c>
      <c r="AF29" s="32">
        <f t="shared" si="11"/>
        <v>0</v>
      </c>
      <c r="AG29" s="32">
        <f t="shared" si="11"/>
        <v>0</v>
      </c>
      <c r="AH29" s="32">
        <f t="shared" si="11"/>
        <v>0</v>
      </c>
      <c r="AI29" s="32">
        <f t="shared" si="11"/>
        <v>0</v>
      </c>
      <c r="AJ29" s="32">
        <f t="shared" si="11"/>
        <v>0</v>
      </c>
      <c r="AK29" s="32">
        <f t="shared" si="11"/>
        <v>0</v>
      </c>
      <c r="AL29" s="32">
        <f t="shared" si="11"/>
        <v>0</v>
      </c>
      <c r="AM29" s="32">
        <f t="shared" si="11"/>
        <v>0</v>
      </c>
      <c r="AN29" s="32">
        <f t="shared" si="11"/>
        <v>0</v>
      </c>
      <c r="AO29" s="32">
        <f t="shared" si="11"/>
        <v>0</v>
      </c>
      <c r="AP29" s="32">
        <f t="shared" si="11"/>
        <v>0</v>
      </c>
      <c r="AQ29" s="32">
        <f t="shared" si="11"/>
        <v>0</v>
      </c>
      <c r="AR29" s="32">
        <f t="shared" si="11"/>
        <v>0</v>
      </c>
      <c r="AS29" s="32">
        <f t="shared" si="11"/>
        <v>0</v>
      </c>
      <c r="AT29" s="32">
        <f t="shared" si="11"/>
        <v>0</v>
      </c>
      <c r="AU29" s="32">
        <f t="shared" si="11"/>
        <v>0</v>
      </c>
      <c r="AV29" s="32">
        <f t="shared" si="11"/>
        <v>0</v>
      </c>
      <c r="AW29" s="32">
        <f t="shared" si="11"/>
        <v>0</v>
      </c>
      <c r="AX29" s="32">
        <f t="shared" si="11"/>
        <v>0</v>
      </c>
      <c r="AY29" s="32">
        <f t="shared" si="11"/>
        <v>0</v>
      </c>
      <c r="AZ29" s="32">
        <f t="shared" si="11"/>
        <v>0</v>
      </c>
    </row>
    <row r="30" spans="1:52" x14ac:dyDescent="0.3">
      <c r="A30" s="7" t="s">
        <v>8</v>
      </c>
      <c r="B30" s="30"/>
      <c r="C30" s="18">
        <f>C29</f>
        <v>-149.61224489795919</v>
      </c>
      <c r="D30" s="18">
        <f>IF(D29=0,0,D29+C30)</f>
        <v>-381.22448979591837</v>
      </c>
      <c r="E30" s="18">
        <f t="shared" ref="E30:AZ30" si="12">IF(E29=0,0,E29+D30)</f>
        <v>-279.83673469387759</v>
      </c>
      <c r="F30" s="18">
        <f t="shared" si="12"/>
        <v>-569.44897959183675</v>
      </c>
      <c r="G30" s="18">
        <f t="shared" si="12"/>
        <v>-879.0612244897959</v>
      </c>
      <c r="H30" s="18">
        <f t="shared" si="12"/>
        <v>-1220.6734693877552</v>
      </c>
      <c r="I30" s="18">
        <f t="shared" si="12"/>
        <v>-1524.2857142857142</v>
      </c>
      <c r="J30" s="18">
        <f t="shared" si="12"/>
        <v>-1753.2857142857142</v>
      </c>
      <c r="K30" s="18">
        <f t="shared" si="12"/>
        <v>-1963.8979591836735</v>
      </c>
      <c r="L30" s="18">
        <f t="shared" si="12"/>
        <v>-1863.5102040816328</v>
      </c>
      <c r="M30" s="59">
        <f t="shared" si="12"/>
        <v>-1914.122448979592</v>
      </c>
      <c r="N30" s="18">
        <f t="shared" si="12"/>
        <v>0</v>
      </c>
      <c r="O30" s="18">
        <f t="shared" si="12"/>
        <v>0</v>
      </c>
      <c r="P30" s="18">
        <f t="shared" si="12"/>
        <v>0</v>
      </c>
      <c r="Q30" s="18">
        <f t="shared" si="12"/>
        <v>0</v>
      </c>
      <c r="R30" s="18">
        <f t="shared" si="12"/>
        <v>0</v>
      </c>
      <c r="S30" s="18">
        <f t="shared" si="12"/>
        <v>0</v>
      </c>
      <c r="T30" s="18">
        <f t="shared" si="12"/>
        <v>0</v>
      </c>
      <c r="U30" s="18">
        <f t="shared" si="12"/>
        <v>0</v>
      </c>
      <c r="V30" s="18">
        <f t="shared" si="12"/>
        <v>0</v>
      </c>
      <c r="W30" s="18">
        <f t="shared" si="12"/>
        <v>0</v>
      </c>
      <c r="X30" s="18">
        <f t="shared" si="12"/>
        <v>0</v>
      </c>
      <c r="Y30" s="18">
        <f t="shared" si="12"/>
        <v>0</v>
      </c>
      <c r="Z30" s="18">
        <f t="shared" si="12"/>
        <v>0</v>
      </c>
      <c r="AA30" s="18">
        <f t="shared" si="12"/>
        <v>0</v>
      </c>
      <c r="AB30" s="18">
        <f t="shared" si="12"/>
        <v>0</v>
      </c>
      <c r="AC30" s="18">
        <f t="shared" si="12"/>
        <v>0</v>
      </c>
      <c r="AD30" s="18">
        <f t="shared" si="12"/>
        <v>0</v>
      </c>
      <c r="AE30" s="18">
        <f t="shared" si="12"/>
        <v>0</v>
      </c>
      <c r="AF30" s="18">
        <f t="shared" si="12"/>
        <v>0</v>
      </c>
      <c r="AG30" s="18">
        <f t="shared" si="12"/>
        <v>0</v>
      </c>
      <c r="AH30" s="18">
        <f t="shared" si="12"/>
        <v>0</v>
      </c>
      <c r="AI30" s="18">
        <f t="shared" si="12"/>
        <v>0</v>
      </c>
      <c r="AJ30" s="18">
        <f t="shared" si="12"/>
        <v>0</v>
      </c>
      <c r="AK30" s="18">
        <f t="shared" si="12"/>
        <v>0</v>
      </c>
      <c r="AL30" s="18">
        <f t="shared" si="12"/>
        <v>0</v>
      </c>
      <c r="AM30" s="18">
        <f t="shared" si="12"/>
        <v>0</v>
      </c>
      <c r="AN30" s="18">
        <f t="shared" si="12"/>
        <v>0</v>
      </c>
      <c r="AO30" s="18">
        <f t="shared" si="12"/>
        <v>0</v>
      </c>
      <c r="AP30" s="18">
        <f t="shared" si="12"/>
        <v>0</v>
      </c>
      <c r="AQ30" s="18">
        <f t="shared" si="12"/>
        <v>0</v>
      </c>
      <c r="AR30" s="18">
        <f t="shared" si="12"/>
        <v>0</v>
      </c>
      <c r="AS30" s="18">
        <f t="shared" si="12"/>
        <v>0</v>
      </c>
      <c r="AT30" s="18">
        <f t="shared" si="12"/>
        <v>0</v>
      </c>
      <c r="AU30" s="18">
        <f t="shared" si="12"/>
        <v>0</v>
      </c>
      <c r="AV30" s="18">
        <f t="shared" si="12"/>
        <v>0</v>
      </c>
      <c r="AW30" s="18">
        <f t="shared" si="12"/>
        <v>0</v>
      </c>
      <c r="AX30" s="18">
        <f t="shared" si="12"/>
        <v>0</v>
      </c>
      <c r="AY30" s="18">
        <f t="shared" si="12"/>
        <v>0</v>
      </c>
      <c r="AZ30" s="18">
        <f t="shared" si="12"/>
        <v>0</v>
      </c>
    </row>
    <row r="31" spans="1:52" x14ac:dyDescent="0.3">
      <c r="A31" s="10"/>
      <c r="B31" s="13"/>
    </row>
    <row r="32" spans="1:52" x14ac:dyDescent="0.3">
      <c r="A32" s="10" t="s">
        <v>5</v>
      </c>
      <c r="B32" s="23">
        <v>10685</v>
      </c>
      <c r="C32" s="13">
        <f>$B$32/49</f>
        <v>218.0612244897959</v>
      </c>
      <c r="D32" s="13">
        <f t="shared" ref="D32:AZ32" si="13">$B$32/49</f>
        <v>218.0612244897959</v>
      </c>
      <c r="E32" s="13">
        <f t="shared" si="13"/>
        <v>218.0612244897959</v>
      </c>
      <c r="F32" s="13">
        <f t="shared" si="13"/>
        <v>218.0612244897959</v>
      </c>
      <c r="G32" s="13">
        <f t="shared" si="13"/>
        <v>218.0612244897959</v>
      </c>
      <c r="H32" s="13">
        <f t="shared" si="13"/>
        <v>218.0612244897959</v>
      </c>
      <c r="I32" s="13">
        <f t="shared" si="13"/>
        <v>218.0612244897959</v>
      </c>
      <c r="J32" s="13">
        <f t="shared" si="13"/>
        <v>218.0612244897959</v>
      </c>
      <c r="K32" s="13">
        <f t="shared" si="13"/>
        <v>218.0612244897959</v>
      </c>
      <c r="L32" s="13">
        <f t="shared" si="13"/>
        <v>218.0612244897959</v>
      </c>
      <c r="M32" s="13">
        <f t="shared" si="13"/>
        <v>218.0612244897959</v>
      </c>
      <c r="N32" s="13">
        <f t="shared" si="13"/>
        <v>218.0612244897959</v>
      </c>
      <c r="O32" s="13">
        <f t="shared" si="13"/>
        <v>218.0612244897959</v>
      </c>
      <c r="P32" s="13">
        <f t="shared" si="13"/>
        <v>218.0612244897959</v>
      </c>
      <c r="Q32" s="13">
        <f t="shared" si="13"/>
        <v>218.0612244897959</v>
      </c>
      <c r="R32" s="13">
        <f t="shared" si="13"/>
        <v>218.0612244897959</v>
      </c>
      <c r="S32" s="13">
        <f t="shared" si="13"/>
        <v>218.0612244897959</v>
      </c>
      <c r="T32" s="13">
        <f t="shared" si="13"/>
        <v>218.0612244897959</v>
      </c>
      <c r="U32" s="13">
        <f t="shared" si="13"/>
        <v>218.0612244897959</v>
      </c>
      <c r="V32" s="13">
        <f t="shared" si="13"/>
        <v>218.0612244897959</v>
      </c>
      <c r="W32" s="13">
        <f t="shared" si="13"/>
        <v>218.0612244897959</v>
      </c>
      <c r="X32" s="13">
        <f t="shared" si="13"/>
        <v>218.0612244897959</v>
      </c>
      <c r="Y32" s="13">
        <f t="shared" si="13"/>
        <v>218.0612244897959</v>
      </c>
      <c r="Z32" s="13">
        <f t="shared" si="13"/>
        <v>218.0612244897959</v>
      </c>
      <c r="AA32" s="13">
        <f t="shared" si="13"/>
        <v>218.0612244897959</v>
      </c>
      <c r="AB32" s="13">
        <f t="shared" si="13"/>
        <v>218.0612244897959</v>
      </c>
      <c r="AC32" s="13">
        <f t="shared" si="13"/>
        <v>218.0612244897959</v>
      </c>
      <c r="AD32" s="13">
        <f t="shared" si="13"/>
        <v>218.0612244897959</v>
      </c>
      <c r="AE32" s="13">
        <f t="shared" si="13"/>
        <v>218.0612244897959</v>
      </c>
      <c r="AF32" s="13">
        <f t="shared" si="13"/>
        <v>218.0612244897959</v>
      </c>
      <c r="AG32" s="13">
        <f t="shared" si="13"/>
        <v>218.0612244897959</v>
      </c>
      <c r="AH32" s="13">
        <f t="shared" si="13"/>
        <v>218.0612244897959</v>
      </c>
      <c r="AI32" s="13">
        <f t="shared" si="13"/>
        <v>218.0612244897959</v>
      </c>
      <c r="AJ32" s="13">
        <f t="shared" si="13"/>
        <v>218.0612244897959</v>
      </c>
      <c r="AK32" s="13">
        <f t="shared" si="13"/>
        <v>218.0612244897959</v>
      </c>
      <c r="AL32" s="13">
        <f t="shared" si="13"/>
        <v>218.0612244897959</v>
      </c>
      <c r="AM32" s="13">
        <f t="shared" si="13"/>
        <v>218.0612244897959</v>
      </c>
      <c r="AN32" s="13">
        <f t="shared" si="13"/>
        <v>218.0612244897959</v>
      </c>
      <c r="AO32" s="13">
        <f t="shared" si="13"/>
        <v>218.0612244897959</v>
      </c>
      <c r="AP32" s="13">
        <f t="shared" si="13"/>
        <v>218.0612244897959</v>
      </c>
      <c r="AQ32" s="13">
        <f t="shared" si="13"/>
        <v>218.0612244897959</v>
      </c>
      <c r="AR32" s="13">
        <f t="shared" si="13"/>
        <v>218.0612244897959</v>
      </c>
      <c r="AS32" s="13">
        <f t="shared" si="13"/>
        <v>218.0612244897959</v>
      </c>
      <c r="AT32" s="13">
        <f t="shared" si="13"/>
        <v>218.0612244897959</v>
      </c>
      <c r="AU32" s="13">
        <f t="shared" si="13"/>
        <v>218.0612244897959</v>
      </c>
      <c r="AV32" s="13">
        <f t="shared" si="13"/>
        <v>218.0612244897959</v>
      </c>
      <c r="AW32" s="13">
        <f t="shared" si="13"/>
        <v>218.0612244897959</v>
      </c>
      <c r="AX32" s="13">
        <f t="shared" si="13"/>
        <v>218.0612244897959</v>
      </c>
      <c r="AY32" s="13">
        <f t="shared" si="13"/>
        <v>218.0612244897959</v>
      </c>
      <c r="AZ32" s="13">
        <f t="shared" si="13"/>
        <v>218.0612244897959</v>
      </c>
    </row>
    <row r="33" spans="1:52" x14ac:dyDescent="0.3">
      <c r="A33" s="44" t="s">
        <v>12</v>
      </c>
      <c r="B33" s="13"/>
      <c r="C33" s="53">
        <v>268</v>
      </c>
      <c r="D33" s="53">
        <v>344</v>
      </c>
      <c r="E33" s="53">
        <v>182</v>
      </c>
      <c r="F33" s="53">
        <v>218</v>
      </c>
      <c r="G33" s="53">
        <v>180</v>
      </c>
      <c r="H33" s="53">
        <v>177</v>
      </c>
      <c r="I33" s="53">
        <v>157</v>
      </c>
      <c r="J33" s="53">
        <v>202</v>
      </c>
      <c r="K33" s="53">
        <v>201</v>
      </c>
      <c r="L33" s="53">
        <v>137</v>
      </c>
      <c r="M33" s="7">
        <v>177</v>
      </c>
    </row>
    <row r="34" spans="1:52" s="56" customFormat="1" x14ac:dyDescent="0.3">
      <c r="A34" s="56" t="s">
        <v>13</v>
      </c>
      <c r="C34" s="56">
        <v>1789</v>
      </c>
      <c r="D34" s="57">
        <v>1813</v>
      </c>
      <c r="E34" s="57">
        <v>1799</v>
      </c>
      <c r="F34" s="57">
        <v>1708</v>
      </c>
      <c r="G34" s="56">
        <v>1654</v>
      </c>
      <c r="H34" s="56">
        <v>1592</v>
      </c>
      <c r="I34" s="56">
        <v>1526</v>
      </c>
      <c r="J34" s="56">
        <v>1460</v>
      </c>
      <c r="K34" s="56">
        <v>1317</v>
      </c>
      <c r="L34" s="56">
        <v>1272</v>
      </c>
      <c r="M34" s="56">
        <v>1231</v>
      </c>
    </row>
    <row r="35" spans="1:52" x14ac:dyDescent="0.3">
      <c r="A35" s="7" t="s">
        <v>14</v>
      </c>
      <c r="B35" s="13"/>
      <c r="C35" s="13">
        <f>C34/7</f>
        <v>255.57142857142858</v>
      </c>
      <c r="D35" s="13">
        <f t="shared" ref="D35:AZ35" si="14">D34/7</f>
        <v>259</v>
      </c>
      <c r="E35" s="13">
        <f t="shared" si="14"/>
        <v>257</v>
      </c>
      <c r="F35" s="13">
        <f t="shared" si="14"/>
        <v>244</v>
      </c>
      <c r="G35" s="13">
        <f t="shared" si="14"/>
        <v>236.28571428571428</v>
      </c>
      <c r="H35" s="13">
        <f t="shared" si="14"/>
        <v>227.42857142857142</v>
      </c>
      <c r="I35" s="13">
        <f t="shared" si="14"/>
        <v>218</v>
      </c>
      <c r="J35" s="13">
        <f t="shared" si="14"/>
        <v>208.57142857142858</v>
      </c>
      <c r="K35" s="13">
        <f t="shared" si="14"/>
        <v>188.14285714285714</v>
      </c>
      <c r="L35" s="13">
        <f t="shared" si="14"/>
        <v>181.71428571428572</v>
      </c>
      <c r="M35" s="13">
        <f t="shared" si="14"/>
        <v>175.85714285714286</v>
      </c>
      <c r="N35" s="13">
        <f t="shared" si="14"/>
        <v>0</v>
      </c>
      <c r="O35" s="13">
        <f t="shared" si="14"/>
        <v>0</v>
      </c>
      <c r="P35" s="13">
        <f t="shared" si="14"/>
        <v>0</v>
      </c>
      <c r="Q35" s="13">
        <f t="shared" si="14"/>
        <v>0</v>
      </c>
      <c r="R35" s="13">
        <f t="shared" si="14"/>
        <v>0</v>
      </c>
      <c r="S35" s="13">
        <f t="shared" si="14"/>
        <v>0</v>
      </c>
      <c r="T35" s="13">
        <f t="shared" si="14"/>
        <v>0</v>
      </c>
      <c r="U35" s="13">
        <f t="shared" si="14"/>
        <v>0</v>
      </c>
      <c r="V35" s="13">
        <f t="shared" si="14"/>
        <v>0</v>
      </c>
      <c r="W35" s="13">
        <f t="shared" si="14"/>
        <v>0</v>
      </c>
      <c r="X35" s="13">
        <f t="shared" si="14"/>
        <v>0</v>
      </c>
      <c r="Y35" s="13">
        <f t="shared" si="14"/>
        <v>0</v>
      </c>
      <c r="Z35" s="13">
        <f t="shared" si="14"/>
        <v>0</v>
      </c>
      <c r="AA35" s="13">
        <f t="shared" si="14"/>
        <v>0</v>
      </c>
      <c r="AB35" s="13">
        <f t="shared" si="14"/>
        <v>0</v>
      </c>
      <c r="AC35" s="13">
        <f t="shared" si="14"/>
        <v>0</v>
      </c>
      <c r="AD35" s="13">
        <f t="shared" si="14"/>
        <v>0</v>
      </c>
      <c r="AE35" s="13">
        <f t="shared" si="14"/>
        <v>0</v>
      </c>
      <c r="AF35" s="13">
        <f t="shared" si="14"/>
        <v>0</v>
      </c>
      <c r="AG35" s="13">
        <f t="shared" si="14"/>
        <v>0</v>
      </c>
      <c r="AH35" s="13">
        <f t="shared" si="14"/>
        <v>0</v>
      </c>
      <c r="AI35" s="13">
        <f t="shared" si="14"/>
        <v>0</v>
      </c>
      <c r="AJ35" s="13">
        <f t="shared" si="14"/>
        <v>0</v>
      </c>
      <c r="AK35" s="13">
        <f t="shared" si="14"/>
        <v>0</v>
      </c>
      <c r="AL35" s="13">
        <f t="shared" si="14"/>
        <v>0</v>
      </c>
      <c r="AM35" s="13">
        <f t="shared" si="14"/>
        <v>0</v>
      </c>
      <c r="AN35" s="13">
        <f t="shared" si="14"/>
        <v>0</v>
      </c>
      <c r="AO35" s="13">
        <f t="shared" si="14"/>
        <v>0</v>
      </c>
      <c r="AP35" s="13">
        <f t="shared" si="14"/>
        <v>0</v>
      </c>
      <c r="AQ35" s="13">
        <f t="shared" si="14"/>
        <v>0</v>
      </c>
      <c r="AR35" s="13">
        <f t="shared" si="14"/>
        <v>0</v>
      </c>
      <c r="AS35" s="13">
        <f t="shared" si="14"/>
        <v>0</v>
      </c>
      <c r="AT35" s="13">
        <f t="shared" si="14"/>
        <v>0</v>
      </c>
      <c r="AU35" s="13">
        <f t="shared" si="14"/>
        <v>0</v>
      </c>
      <c r="AV35" s="13">
        <f t="shared" si="14"/>
        <v>0</v>
      </c>
      <c r="AW35" s="13">
        <f t="shared" si="14"/>
        <v>0</v>
      </c>
      <c r="AX35" s="13">
        <f t="shared" si="14"/>
        <v>0</v>
      </c>
      <c r="AY35" s="13">
        <f t="shared" si="14"/>
        <v>0</v>
      </c>
      <c r="AZ35" s="13">
        <f t="shared" si="14"/>
        <v>0</v>
      </c>
    </row>
    <row r="36" spans="1:52" x14ac:dyDescent="0.3">
      <c r="A36" s="7" t="s">
        <v>15</v>
      </c>
      <c r="B36" s="29"/>
      <c r="C36" s="32">
        <f>IF(C33="",0, C32-C33)</f>
        <v>-49.938775510204096</v>
      </c>
      <c r="D36" s="32">
        <f t="shared" ref="D36:AZ36" si="15">IF(D33="",0, D32-D33)</f>
        <v>-125.9387755102041</v>
      </c>
      <c r="E36" s="32">
        <f t="shared" si="15"/>
        <v>36.061224489795904</v>
      </c>
      <c r="F36" s="32">
        <f t="shared" si="15"/>
        <v>6.1224489795904447E-2</v>
      </c>
      <c r="G36" s="32">
        <f t="shared" si="15"/>
        <v>38.061224489795904</v>
      </c>
      <c r="H36" s="32">
        <f t="shared" si="15"/>
        <v>41.061224489795904</v>
      </c>
      <c r="I36" s="32">
        <f t="shared" si="15"/>
        <v>61.061224489795904</v>
      </c>
      <c r="J36" s="32">
        <f t="shared" si="15"/>
        <v>16.061224489795904</v>
      </c>
      <c r="K36" s="32">
        <f t="shared" si="15"/>
        <v>17.061224489795904</v>
      </c>
      <c r="L36" s="32">
        <f t="shared" si="15"/>
        <v>81.061224489795904</v>
      </c>
      <c r="M36" s="32">
        <f t="shared" si="15"/>
        <v>41.061224489795904</v>
      </c>
      <c r="N36" s="32">
        <f t="shared" si="15"/>
        <v>0</v>
      </c>
      <c r="O36" s="32">
        <f t="shared" si="15"/>
        <v>0</v>
      </c>
      <c r="P36" s="32">
        <f t="shared" si="15"/>
        <v>0</v>
      </c>
      <c r="Q36" s="32">
        <f t="shared" si="15"/>
        <v>0</v>
      </c>
      <c r="R36" s="32">
        <f t="shared" si="15"/>
        <v>0</v>
      </c>
      <c r="S36" s="32">
        <f t="shared" si="15"/>
        <v>0</v>
      </c>
      <c r="T36" s="32">
        <f t="shared" si="15"/>
        <v>0</v>
      </c>
      <c r="U36" s="32">
        <f t="shared" si="15"/>
        <v>0</v>
      </c>
      <c r="V36" s="32">
        <f t="shared" si="15"/>
        <v>0</v>
      </c>
      <c r="W36" s="32">
        <f t="shared" si="15"/>
        <v>0</v>
      </c>
      <c r="X36" s="32">
        <f t="shared" si="15"/>
        <v>0</v>
      </c>
      <c r="Y36" s="32">
        <f t="shared" si="15"/>
        <v>0</v>
      </c>
      <c r="Z36" s="32">
        <f t="shared" si="15"/>
        <v>0</v>
      </c>
      <c r="AA36" s="32">
        <f t="shared" si="15"/>
        <v>0</v>
      </c>
      <c r="AB36" s="32">
        <f t="shared" si="15"/>
        <v>0</v>
      </c>
      <c r="AC36" s="32">
        <f t="shared" si="15"/>
        <v>0</v>
      </c>
      <c r="AD36" s="32">
        <f t="shared" si="15"/>
        <v>0</v>
      </c>
      <c r="AE36" s="32">
        <f t="shared" si="15"/>
        <v>0</v>
      </c>
      <c r="AF36" s="32">
        <f t="shared" si="15"/>
        <v>0</v>
      </c>
      <c r="AG36" s="32">
        <f t="shared" si="15"/>
        <v>0</v>
      </c>
      <c r="AH36" s="32">
        <f t="shared" si="15"/>
        <v>0</v>
      </c>
      <c r="AI36" s="32">
        <f t="shared" si="15"/>
        <v>0</v>
      </c>
      <c r="AJ36" s="32">
        <f t="shared" si="15"/>
        <v>0</v>
      </c>
      <c r="AK36" s="32">
        <f t="shared" si="15"/>
        <v>0</v>
      </c>
      <c r="AL36" s="32">
        <f t="shared" si="15"/>
        <v>0</v>
      </c>
      <c r="AM36" s="32">
        <f t="shared" si="15"/>
        <v>0</v>
      </c>
      <c r="AN36" s="32">
        <f t="shared" si="15"/>
        <v>0</v>
      </c>
      <c r="AO36" s="32">
        <f t="shared" si="15"/>
        <v>0</v>
      </c>
      <c r="AP36" s="32">
        <f t="shared" si="15"/>
        <v>0</v>
      </c>
      <c r="AQ36" s="32">
        <f t="shared" si="15"/>
        <v>0</v>
      </c>
      <c r="AR36" s="32">
        <f t="shared" si="15"/>
        <v>0</v>
      </c>
      <c r="AS36" s="32">
        <f t="shared" si="15"/>
        <v>0</v>
      </c>
      <c r="AT36" s="32">
        <f t="shared" si="15"/>
        <v>0</v>
      </c>
      <c r="AU36" s="32">
        <f t="shared" si="15"/>
        <v>0</v>
      </c>
      <c r="AV36" s="32">
        <f t="shared" si="15"/>
        <v>0</v>
      </c>
      <c r="AW36" s="32">
        <f t="shared" si="15"/>
        <v>0</v>
      </c>
      <c r="AX36" s="32">
        <f t="shared" si="15"/>
        <v>0</v>
      </c>
      <c r="AY36" s="32">
        <f t="shared" si="15"/>
        <v>0</v>
      </c>
      <c r="AZ36" s="32">
        <f t="shared" si="15"/>
        <v>0</v>
      </c>
    </row>
    <row r="37" spans="1:52" x14ac:dyDescent="0.3">
      <c r="A37" s="7" t="s">
        <v>8</v>
      </c>
      <c r="B37" s="30"/>
      <c r="C37" s="18">
        <f>C36</f>
        <v>-49.938775510204096</v>
      </c>
      <c r="D37" s="18">
        <f>IF(D36=0,0,D36+C37)</f>
        <v>-175.87755102040819</v>
      </c>
      <c r="E37" s="18">
        <f t="shared" ref="E37:AZ37" si="16">IF(E36=0,0,E36+D37)</f>
        <v>-139.81632653061229</v>
      </c>
      <c r="F37" s="18">
        <f t="shared" si="16"/>
        <v>-139.75510204081638</v>
      </c>
      <c r="G37" s="18">
        <f t="shared" si="16"/>
        <v>-101.69387755102048</v>
      </c>
      <c r="H37" s="18">
        <f t="shared" si="16"/>
        <v>-60.632653061224573</v>
      </c>
      <c r="I37" s="18">
        <f t="shared" si="16"/>
        <v>0.42857142857133113</v>
      </c>
      <c r="J37" s="18">
        <f t="shared" si="16"/>
        <v>16.489795918367236</v>
      </c>
      <c r="K37" s="18">
        <f t="shared" si="16"/>
        <v>33.55102040816314</v>
      </c>
      <c r="L37" s="18">
        <f t="shared" si="16"/>
        <v>114.61224489795904</v>
      </c>
      <c r="M37" s="58">
        <f t="shared" si="16"/>
        <v>155.67346938775495</v>
      </c>
      <c r="N37" s="18">
        <f t="shared" si="16"/>
        <v>0</v>
      </c>
      <c r="O37" s="18">
        <f t="shared" si="16"/>
        <v>0</v>
      </c>
      <c r="P37" s="18">
        <f t="shared" si="16"/>
        <v>0</v>
      </c>
      <c r="Q37" s="18">
        <f t="shared" si="16"/>
        <v>0</v>
      </c>
      <c r="R37" s="18">
        <f t="shared" si="16"/>
        <v>0</v>
      </c>
      <c r="S37" s="18">
        <f t="shared" si="16"/>
        <v>0</v>
      </c>
      <c r="T37" s="18">
        <f t="shared" si="16"/>
        <v>0</v>
      </c>
      <c r="U37" s="18">
        <f t="shared" si="16"/>
        <v>0</v>
      </c>
      <c r="V37" s="18">
        <f t="shared" si="16"/>
        <v>0</v>
      </c>
      <c r="W37" s="18">
        <f t="shared" si="16"/>
        <v>0</v>
      </c>
      <c r="X37" s="18">
        <f t="shared" si="16"/>
        <v>0</v>
      </c>
      <c r="Y37" s="18">
        <f t="shared" si="16"/>
        <v>0</v>
      </c>
      <c r="Z37" s="18">
        <f t="shared" si="16"/>
        <v>0</v>
      </c>
      <c r="AA37" s="18">
        <f t="shared" si="16"/>
        <v>0</v>
      </c>
      <c r="AB37" s="18">
        <f t="shared" si="16"/>
        <v>0</v>
      </c>
      <c r="AC37" s="18">
        <f t="shared" si="16"/>
        <v>0</v>
      </c>
      <c r="AD37" s="18">
        <f t="shared" si="16"/>
        <v>0</v>
      </c>
      <c r="AE37" s="18">
        <f t="shared" si="16"/>
        <v>0</v>
      </c>
      <c r="AF37" s="18">
        <f t="shared" si="16"/>
        <v>0</v>
      </c>
      <c r="AG37" s="18">
        <f t="shared" si="16"/>
        <v>0</v>
      </c>
      <c r="AH37" s="18">
        <f t="shared" si="16"/>
        <v>0</v>
      </c>
      <c r="AI37" s="18">
        <f t="shared" si="16"/>
        <v>0</v>
      </c>
      <c r="AJ37" s="18">
        <f t="shared" si="16"/>
        <v>0</v>
      </c>
      <c r="AK37" s="18">
        <f t="shared" si="16"/>
        <v>0</v>
      </c>
      <c r="AL37" s="18">
        <f t="shared" si="16"/>
        <v>0</v>
      </c>
      <c r="AM37" s="18">
        <f t="shared" si="16"/>
        <v>0</v>
      </c>
      <c r="AN37" s="18">
        <f t="shared" si="16"/>
        <v>0</v>
      </c>
      <c r="AO37" s="18">
        <f t="shared" si="16"/>
        <v>0</v>
      </c>
      <c r="AP37" s="18">
        <f t="shared" si="16"/>
        <v>0</v>
      </c>
      <c r="AQ37" s="18">
        <f t="shared" si="16"/>
        <v>0</v>
      </c>
      <c r="AR37" s="18">
        <f t="shared" si="16"/>
        <v>0</v>
      </c>
      <c r="AS37" s="18">
        <f t="shared" si="16"/>
        <v>0</v>
      </c>
      <c r="AT37" s="18">
        <f t="shared" si="16"/>
        <v>0</v>
      </c>
      <c r="AU37" s="18">
        <f t="shared" si="16"/>
        <v>0</v>
      </c>
      <c r="AV37" s="18">
        <f t="shared" si="16"/>
        <v>0</v>
      </c>
      <c r="AW37" s="18">
        <f t="shared" si="16"/>
        <v>0</v>
      </c>
      <c r="AX37" s="18">
        <f t="shared" si="16"/>
        <v>0</v>
      </c>
      <c r="AY37" s="18">
        <f t="shared" si="16"/>
        <v>0</v>
      </c>
      <c r="AZ37" s="18">
        <f t="shared" si="16"/>
        <v>0</v>
      </c>
    </row>
    <row r="38" spans="1:52" x14ac:dyDescent="0.3">
      <c r="A38" s="10"/>
      <c r="B38" s="13"/>
    </row>
    <row r="39" spans="1:52" x14ac:dyDescent="0.3">
      <c r="A39" s="10" t="s">
        <v>6</v>
      </c>
      <c r="B39" s="23">
        <v>20829</v>
      </c>
      <c r="C39" s="13">
        <f>$B$39/49</f>
        <v>425.08163265306121</v>
      </c>
      <c r="D39" s="13">
        <f t="shared" ref="D39:AZ39" si="17">$B$39/49</f>
        <v>425.08163265306121</v>
      </c>
      <c r="E39" s="13">
        <f t="shared" si="17"/>
        <v>425.08163265306121</v>
      </c>
      <c r="F39" s="13">
        <f t="shared" si="17"/>
        <v>425.08163265306121</v>
      </c>
      <c r="G39" s="13">
        <f t="shared" si="17"/>
        <v>425.08163265306121</v>
      </c>
      <c r="H39" s="13">
        <f t="shared" si="17"/>
        <v>425.08163265306121</v>
      </c>
      <c r="I39" s="13">
        <f t="shared" si="17"/>
        <v>425.08163265306121</v>
      </c>
      <c r="J39" s="13">
        <f t="shared" si="17"/>
        <v>425.08163265306121</v>
      </c>
      <c r="K39" s="13">
        <f t="shared" si="17"/>
        <v>425.08163265306121</v>
      </c>
      <c r="L39" s="13">
        <f t="shared" si="17"/>
        <v>425.08163265306121</v>
      </c>
      <c r="M39" s="13">
        <f t="shared" si="17"/>
        <v>425.08163265306121</v>
      </c>
      <c r="N39" s="13">
        <f t="shared" si="17"/>
        <v>425.08163265306121</v>
      </c>
      <c r="O39" s="13">
        <f t="shared" si="17"/>
        <v>425.08163265306121</v>
      </c>
      <c r="P39" s="13">
        <f t="shared" si="17"/>
        <v>425.08163265306121</v>
      </c>
      <c r="Q39" s="13">
        <f t="shared" si="17"/>
        <v>425.08163265306121</v>
      </c>
      <c r="R39" s="13">
        <f t="shared" si="17"/>
        <v>425.08163265306121</v>
      </c>
      <c r="S39" s="13">
        <f t="shared" si="17"/>
        <v>425.08163265306121</v>
      </c>
      <c r="T39" s="13">
        <f t="shared" si="17"/>
        <v>425.08163265306121</v>
      </c>
      <c r="U39" s="13">
        <f t="shared" si="17"/>
        <v>425.08163265306121</v>
      </c>
      <c r="V39" s="13">
        <f t="shared" si="17"/>
        <v>425.08163265306121</v>
      </c>
      <c r="W39" s="13">
        <f t="shared" si="17"/>
        <v>425.08163265306121</v>
      </c>
      <c r="X39" s="13">
        <f t="shared" si="17"/>
        <v>425.08163265306121</v>
      </c>
      <c r="Y39" s="13">
        <f t="shared" si="17"/>
        <v>425.08163265306121</v>
      </c>
      <c r="Z39" s="13">
        <f t="shared" si="17"/>
        <v>425.08163265306121</v>
      </c>
      <c r="AA39" s="13">
        <f t="shared" si="17"/>
        <v>425.08163265306121</v>
      </c>
      <c r="AB39" s="13">
        <f t="shared" si="17"/>
        <v>425.08163265306121</v>
      </c>
      <c r="AC39" s="13">
        <f t="shared" si="17"/>
        <v>425.08163265306121</v>
      </c>
      <c r="AD39" s="13">
        <f t="shared" si="17"/>
        <v>425.08163265306121</v>
      </c>
      <c r="AE39" s="13">
        <f t="shared" si="17"/>
        <v>425.08163265306121</v>
      </c>
      <c r="AF39" s="13">
        <f t="shared" si="17"/>
        <v>425.08163265306121</v>
      </c>
      <c r="AG39" s="13">
        <f t="shared" si="17"/>
        <v>425.08163265306121</v>
      </c>
      <c r="AH39" s="13">
        <f t="shared" si="17"/>
        <v>425.08163265306121</v>
      </c>
      <c r="AI39" s="13">
        <f t="shared" si="17"/>
        <v>425.08163265306121</v>
      </c>
      <c r="AJ39" s="13">
        <f t="shared" si="17"/>
        <v>425.08163265306121</v>
      </c>
      <c r="AK39" s="13">
        <f t="shared" si="17"/>
        <v>425.08163265306121</v>
      </c>
      <c r="AL39" s="13">
        <f t="shared" si="17"/>
        <v>425.08163265306121</v>
      </c>
      <c r="AM39" s="13">
        <f t="shared" si="17"/>
        <v>425.08163265306121</v>
      </c>
      <c r="AN39" s="13">
        <f t="shared" si="17"/>
        <v>425.08163265306121</v>
      </c>
      <c r="AO39" s="13">
        <f t="shared" si="17"/>
        <v>425.08163265306121</v>
      </c>
      <c r="AP39" s="13">
        <f t="shared" si="17"/>
        <v>425.08163265306121</v>
      </c>
      <c r="AQ39" s="13">
        <f t="shared" si="17"/>
        <v>425.08163265306121</v>
      </c>
      <c r="AR39" s="13">
        <f t="shared" si="17"/>
        <v>425.08163265306121</v>
      </c>
      <c r="AS39" s="13">
        <f t="shared" si="17"/>
        <v>425.08163265306121</v>
      </c>
      <c r="AT39" s="13">
        <f t="shared" si="17"/>
        <v>425.08163265306121</v>
      </c>
      <c r="AU39" s="13">
        <f t="shared" si="17"/>
        <v>425.08163265306121</v>
      </c>
      <c r="AV39" s="13">
        <f t="shared" si="17"/>
        <v>425.08163265306121</v>
      </c>
      <c r="AW39" s="13">
        <f t="shared" si="17"/>
        <v>425.08163265306121</v>
      </c>
      <c r="AX39" s="13">
        <f t="shared" si="17"/>
        <v>425.08163265306121</v>
      </c>
      <c r="AY39" s="13">
        <f t="shared" si="17"/>
        <v>425.08163265306121</v>
      </c>
      <c r="AZ39" s="13">
        <f t="shared" si="17"/>
        <v>425.08163265306121</v>
      </c>
    </row>
    <row r="40" spans="1:52" x14ac:dyDescent="0.3">
      <c r="A40" s="44" t="s">
        <v>12</v>
      </c>
      <c r="C40" s="13">
        <v>404</v>
      </c>
      <c r="D40" s="7">
        <v>743</v>
      </c>
      <c r="E40" s="7">
        <v>313</v>
      </c>
      <c r="F40" s="7">
        <v>388</v>
      </c>
      <c r="G40" s="7">
        <v>355</v>
      </c>
      <c r="H40" s="7">
        <v>326</v>
      </c>
      <c r="I40" s="7">
        <v>343</v>
      </c>
      <c r="J40" s="7">
        <v>401</v>
      </c>
      <c r="K40" s="7">
        <v>457</v>
      </c>
      <c r="L40" s="7">
        <v>306</v>
      </c>
      <c r="M40" s="7">
        <v>298</v>
      </c>
    </row>
    <row r="41" spans="1:52" s="56" customFormat="1" x14ac:dyDescent="0.3">
      <c r="A41" s="56" t="s">
        <v>13</v>
      </c>
      <c r="C41" s="56">
        <v>2810</v>
      </c>
      <c r="D41" s="57">
        <v>2953</v>
      </c>
      <c r="E41" s="57">
        <v>2950</v>
      </c>
      <c r="F41" s="57">
        <v>2922</v>
      </c>
      <c r="G41" s="56">
        <v>2880</v>
      </c>
      <c r="H41" s="56">
        <v>2863</v>
      </c>
      <c r="I41" s="56">
        <v>2872</v>
      </c>
      <c r="J41" s="56">
        <v>2869</v>
      </c>
      <c r="K41" s="56">
        <v>2583</v>
      </c>
      <c r="L41" s="56">
        <v>2576</v>
      </c>
      <c r="M41" s="56">
        <v>2486</v>
      </c>
    </row>
    <row r="42" spans="1:52" x14ac:dyDescent="0.3">
      <c r="A42" s="7" t="s">
        <v>14</v>
      </c>
      <c r="B42" s="13"/>
      <c r="C42" s="13">
        <f>C41/7</f>
        <v>401.42857142857144</v>
      </c>
      <c r="D42" s="13">
        <f t="shared" ref="D42:AZ42" si="18">D41/7</f>
        <v>421.85714285714283</v>
      </c>
      <c r="E42" s="13">
        <f t="shared" si="18"/>
        <v>421.42857142857144</v>
      </c>
      <c r="F42" s="13">
        <f t="shared" si="18"/>
        <v>417.42857142857144</v>
      </c>
      <c r="G42" s="13">
        <f t="shared" si="18"/>
        <v>411.42857142857144</v>
      </c>
      <c r="H42" s="13">
        <f t="shared" si="18"/>
        <v>409</v>
      </c>
      <c r="I42" s="13">
        <f t="shared" si="18"/>
        <v>410.28571428571428</v>
      </c>
      <c r="J42" s="13">
        <f t="shared" si="18"/>
        <v>409.85714285714283</v>
      </c>
      <c r="K42" s="13">
        <f t="shared" si="18"/>
        <v>369</v>
      </c>
      <c r="L42" s="13">
        <f t="shared" si="18"/>
        <v>368</v>
      </c>
      <c r="M42" s="13">
        <f t="shared" si="18"/>
        <v>355.14285714285717</v>
      </c>
      <c r="N42" s="13">
        <f t="shared" si="18"/>
        <v>0</v>
      </c>
      <c r="O42" s="13">
        <f t="shared" si="18"/>
        <v>0</v>
      </c>
      <c r="P42" s="13">
        <f t="shared" si="18"/>
        <v>0</v>
      </c>
      <c r="Q42" s="13">
        <f t="shared" si="18"/>
        <v>0</v>
      </c>
      <c r="R42" s="13">
        <f t="shared" si="18"/>
        <v>0</v>
      </c>
      <c r="S42" s="13">
        <f t="shared" si="18"/>
        <v>0</v>
      </c>
      <c r="T42" s="13">
        <f t="shared" si="18"/>
        <v>0</v>
      </c>
      <c r="U42" s="13">
        <f t="shared" si="18"/>
        <v>0</v>
      </c>
      <c r="V42" s="13">
        <f t="shared" si="18"/>
        <v>0</v>
      </c>
      <c r="W42" s="13">
        <f t="shared" si="18"/>
        <v>0</v>
      </c>
      <c r="X42" s="13">
        <f t="shared" si="18"/>
        <v>0</v>
      </c>
      <c r="Y42" s="13">
        <f t="shared" si="18"/>
        <v>0</v>
      </c>
      <c r="Z42" s="13">
        <f t="shared" si="18"/>
        <v>0</v>
      </c>
      <c r="AA42" s="13">
        <f t="shared" si="18"/>
        <v>0</v>
      </c>
      <c r="AB42" s="13">
        <f t="shared" si="18"/>
        <v>0</v>
      </c>
      <c r="AC42" s="13">
        <f t="shared" si="18"/>
        <v>0</v>
      </c>
      <c r="AD42" s="13">
        <f t="shared" si="18"/>
        <v>0</v>
      </c>
      <c r="AE42" s="13">
        <f t="shared" si="18"/>
        <v>0</v>
      </c>
      <c r="AF42" s="13">
        <f t="shared" si="18"/>
        <v>0</v>
      </c>
      <c r="AG42" s="13">
        <f t="shared" si="18"/>
        <v>0</v>
      </c>
      <c r="AH42" s="13">
        <f t="shared" si="18"/>
        <v>0</v>
      </c>
      <c r="AI42" s="13">
        <f t="shared" si="18"/>
        <v>0</v>
      </c>
      <c r="AJ42" s="13">
        <f t="shared" si="18"/>
        <v>0</v>
      </c>
      <c r="AK42" s="13">
        <f t="shared" si="18"/>
        <v>0</v>
      </c>
      <c r="AL42" s="13">
        <f t="shared" si="18"/>
        <v>0</v>
      </c>
      <c r="AM42" s="13">
        <f t="shared" si="18"/>
        <v>0</v>
      </c>
      <c r="AN42" s="13">
        <f t="shared" si="18"/>
        <v>0</v>
      </c>
      <c r="AO42" s="13">
        <f t="shared" si="18"/>
        <v>0</v>
      </c>
      <c r="AP42" s="13">
        <f t="shared" si="18"/>
        <v>0</v>
      </c>
      <c r="AQ42" s="13">
        <f t="shared" si="18"/>
        <v>0</v>
      </c>
      <c r="AR42" s="13">
        <f t="shared" si="18"/>
        <v>0</v>
      </c>
      <c r="AS42" s="13">
        <f t="shared" si="18"/>
        <v>0</v>
      </c>
      <c r="AT42" s="13">
        <f t="shared" si="18"/>
        <v>0</v>
      </c>
      <c r="AU42" s="13">
        <f t="shared" si="18"/>
        <v>0</v>
      </c>
      <c r="AV42" s="13">
        <f t="shared" si="18"/>
        <v>0</v>
      </c>
      <c r="AW42" s="13">
        <f t="shared" si="18"/>
        <v>0</v>
      </c>
      <c r="AX42" s="13">
        <f t="shared" si="18"/>
        <v>0</v>
      </c>
      <c r="AY42" s="13">
        <f t="shared" si="18"/>
        <v>0</v>
      </c>
      <c r="AZ42" s="13">
        <f t="shared" si="18"/>
        <v>0</v>
      </c>
    </row>
    <row r="43" spans="1:52" x14ac:dyDescent="0.3">
      <c r="A43" s="7" t="s">
        <v>15</v>
      </c>
      <c r="B43" s="29"/>
      <c r="C43" s="32">
        <f>IF(C40="",0, C39-C40)</f>
        <v>21.081632653061206</v>
      </c>
      <c r="D43" s="32">
        <f t="shared" ref="D43:AZ43" si="19">IF(D40="",0, D39-D40)</f>
        <v>-317.91836734693879</v>
      </c>
      <c r="E43" s="32">
        <f t="shared" si="19"/>
        <v>112.08163265306121</v>
      </c>
      <c r="F43" s="32">
        <f t="shared" si="19"/>
        <v>37.081632653061206</v>
      </c>
      <c r="G43" s="32">
        <f t="shared" si="19"/>
        <v>70.081632653061206</v>
      </c>
      <c r="H43" s="32">
        <f t="shared" si="19"/>
        <v>99.081632653061206</v>
      </c>
      <c r="I43" s="32">
        <f t="shared" si="19"/>
        <v>82.081632653061206</v>
      </c>
      <c r="J43" s="32">
        <f t="shared" si="19"/>
        <v>24.081632653061206</v>
      </c>
      <c r="K43" s="32">
        <f t="shared" si="19"/>
        <v>-31.918367346938794</v>
      </c>
      <c r="L43" s="32">
        <f t="shared" si="19"/>
        <v>119.08163265306121</v>
      </c>
      <c r="M43" s="32">
        <f t="shared" si="19"/>
        <v>127.08163265306121</v>
      </c>
      <c r="N43" s="32">
        <f t="shared" si="19"/>
        <v>0</v>
      </c>
      <c r="O43" s="32">
        <f t="shared" si="19"/>
        <v>0</v>
      </c>
      <c r="P43" s="32">
        <f t="shared" si="19"/>
        <v>0</v>
      </c>
      <c r="Q43" s="32">
        <f t="shared" si="19"/>
        <v>0</v>
      </c>
      <c r="R43" s="32">
        <f t="shared" si="19"/>
        <v>0</v>
      </c>
      <c r="S43" s="32">
        <f t="shared" si="19"/>
        <v>0</v>
      </c>
      <c r="T43" s="32">
        <f t="shared" si="19"/>
        <v>0</v>
      </c>
      <c r="U43" s="32">
        <f t="shared" si="19"/>
        <v>0</v>
      </c>
      <c r="V43" s="32">
        <f t="shared" si="19"/>
        <v>0</v>
      </c>
      <c r="W43" s="32">
        <f t="shared" si="19"/>
        <v>0</v>
      </c>
      <c r="X43" s="32">
        <f t="shared" si="19"/>
        <v>0</v>
      </c>
      <c r="Y43" s="32">
        <f t="shared" si="19"/>
        <v>0</v>
      </c>
      <c r="Z43" s="32">
        <f t="shared" si="19"/>
        <v>0</v>
      </c>
      <c r="AA43" s="32">
        <f t="shared" si="19"/>
        <v>0</v>
      </c>
      <c r="AB43" s="32">
        <f t="shared" si="19"/>
        <v>0</v>
      </c>
      <c r="AC43" s="32">
        <f t="shared" si="19"/>
        <v>0</v>
      </c>
      <c r="AD43" s="32">
        <f t="shared" si="19"/>
        <v>0</v>
      </c>
      <c r="AE43" s="32">
        <f t="shared" si="19"/>
        <v>0</v>
      </c>
      <c r="AF43" s="32">
        <f t="shared" si="19"/>
        <v>0</v>
      </c>
      <c r="AG43" s="32">
        <f t="shared" si="19"/>
        <v>0</v>
      </c>
      <c r="AH43" s="32">
        <f t="shared" si="19"/>
        <v>0</v>
      </c>
      <c r="AI43" s="32">
        <f t="shared" si="19"/>
        <v>0</v>
      </c>
      <c r="AJ43" s="32">
        <f t="shared" si="19"/>
        <v>0</v>
      </c>
      <c r="AK43" s="32">
        <f t="shared" si="19"/>
        <v>0</v>
      </c>
      <c r="AL43" s="32">
        <f t="shared" si="19"/>
        <v>0</v>
      </c>
      <c r="AM43" s="32">
        <f t="shared" si="19"/>
        <v>0</v>
      </c>
      <c r="AN43" s="32">
        <f t="shared" si="19"/>
        <v>0</v>
      </c>
      <c r="AO43" s="32">
        <f t="shared" si="19"/>
        <v>0</v>
      </c>
      <c r="AP43" s="32">
        <f t="shared" si="19"/>
        <v>0</v>
      </c>
      <c r="AQ43" s="32">
        <f t="shared" si="19"/>
        <v>0</v>
      </c>
      <c r="AR43" s="32">
        <f t="shared" si="19"/>
        <v>0</v>
      </c>
      <c r="AS43" s="32">
        <f t="shared" si="19"/>
        <v>0</v>
      </c>
      <c r="AT43" s="32">
        <f t="shared" si="19"/>
        <v>0</v>
      </c>
      <c r="AU43" s="32">
        <f t="shared" si="19"/>
        <v>0</v>
      </c>
      <c r="AV43" s="32">
        <f t="shared" si="19"/>
        <v>0</v>
      </c>
      <c r="AW43" s="32">
        <f t="shared" si="19"/>
        <v>0</v>
      </c>
      <c r="AX43" s="32">
        <f t="shared" si="19"/>
        <v>0</v>
      </c>
      <c r="AY43" s="32">
        <f t="shared" si="19"/>
        <v>0</v>
      </c>
      <c r="AZ43" s="32">
        <f t="shared" si="19"/>
        <v>0</v>
      </c>
    </row>
    <row r="44" spans="1:52" x14ac:dyDescent="0.3">
      <c r="A44" s="7" t="s">
        <v>8</v>
      </c>
      <c r="B44" s="30"/>
      <c r="C44" s="13">
        <f>C43</f>
        <v>21.081632653061206</v>
      </c>
      <c r="D44" s="18">
        <f>IF(D43=0,0,D43+C44)</f>
        <v>-296.83673469387759</v>
      </c>
      <c r="E44" s="18">
        <f t="shared" ref="E44:AZ44" si="20">IF(E43=0,0,E43+D44)</f>
        <v>-184.75510204081638</v>
      </c>
      <c r="F44" s="18">
        <f t="shared" si="20"/>
        <v>-147.67346938775518</v>
      </c>
      <c r="G44" s="18">
        <f t="shared" si="20"/>
        <v>-77.59183673469397</v>
      </c>
      <c r="H44" s="18">
        <f t="shared" si="20"/>
        <v>21.489795918367236</v>
      </c>
      <c r="I44" s="18">
        <f t="shared" si="20"/>
        <v>103.57142857142844</v>
      </c>
      <c r="J44" s="18">
        <f t="shared" si="20"/>
        <v>127.65306122448965</v>
      </c>
      <c r="K44" s="18">
        <f t="shared" si="20"/>
        <v>95.734693877550853</v>
      </c>
      <c r="L44" s="18">
        <f t="shared" si="20"/>
        <v>214.81632653061206</v>
      </c>
      <c r="M44" s="58">
        <f t="shared" si="20"/>
        <v>341.89795918367327</v>
      </c>
      <c r="N44" s="18">
        <f t="shared" si="20"/>
        <v>0</v>
      </c>
      <c r="O44" s="18">
        <f t="shared" si="20"/>
        <v>0</v>
      </c>
      <c r="P44" s="18">
        <f t="shared" si="20"/>
        <v>0</v>
      </c>
      <c r="Q44" s="18">
        <f t="shared" si="20"/>
        <v>0</v>
      </c>
      <c r="R44" s="18">
        <f t="shared" si="20"/>
        <v>0</v>
      </c>
      <c r="S44" s="18">
        <f t="shared" si="20"/>
        <v>0</v>
      </c>
      <c r="T44" s="18">
        <f t="shared" si="20"/>
        <v>0</v>
      </c>
      <c r="U44" s="18">
        <f t="shared" si="20"/>
        <v>0</v>
      </c>
      <c r="V44" s="18">
        <f t="shared" si="20"/>
        <v>0</v>
      </c>
      <c r="W44" s="18">
        <f t="shared" si="20"/>
        <v>0</v>
      </c>
      <c r="X44" s="18">
        <f t="shared" si="20"/>
        <v>0</v>
      </c>
      <c r="Y44" s="18">
        <f t="shared" si="20"/>
        <v>0</v>
      </c>
      <c r="Z44" s="18">
        <f t="shared" si="20"/>
        <v>0</v>
      </c>
      <c r="AA44" s="18">
        <f t="shared" si="20"/>
        <v>0</v>
      </c>
      <c r="AB44" s="18">
        <f t="shared" si="20"/>
        <v>0</v>
      </c>
      <c r="AC44" s="18">
        <f t="shared" si="20"/>
        <v>0</v>
      </c>
      <c r="AD44" s="18">
        <f t="shared" si="20"/>
        <v>0</v>
      </c>
      <c r="AE44" s="18">
        <f t="shared" si="20"/>
        <v>0</v>
      </c>
      <c r="AF44" s="18">
        <f t="shared" si="20"/>
        <v>0</v>
      </c>
      <c r="AG44" s="18">
        <f t="shared" si="20"/>
        <v>0</v>
      </c>
      <c r="AH44" s="18">
        <f t="shared" si="20"/>
        <v>0</v>
      </c>
      <c r="AI44" s="18">
        <f t="shared" si="20"/>
        <v>0</v>
      </c>
      <c r="AJ44" s="18">
        <f t="shared" si="20"/>
        <v>0</v>
      </c>
      <c r="AK44" s="18">
        <f t="shared" si="20"/>
        <v>0</v>
      </c>
      <c r="AL44" s="18">
        <f t="shared" si="20"/>
        <v>0</v>
      </c>
      <c r="AM44" s="18">
        <f t="shared" si="20"/>
        <v>0</v>
      </c>
      <c r="AN44" s="18">
        <f t="shared" si="20"/>
        <v>0</v>
      </c>
      <c r="AO44" s="18">
        <f t="shared" si="20"/>
        <v>0</v>
      </c>
      <c r="AP44" s="18">
        <f t="shared" si="20"/>
        <v>0</v>
      </c>
      <c r="AQ44" s="18">
        <f t="shared" si="20"/>
        <v>0</v>
      </c>
      <c r="AR44" s="18">
        <f t="shared" si="20"/>
        <v>0</v>
      </c>
      <c r="AS44" s="18">
        <f t="shared" si="20"/>
        <v>0</v>
      </c>
      <c r="AT44" s="18">
        <f t="shared" si="20"/>
        <v>0</v>
      </c>
      <c r="AU44" s="18">
        <f t="shared" si="20"/>
        <v>0</v>
      </c>
      <c r="AV44" s="18">
        <f t="shared" si="20"/>
        <v>0</v>
      </c>
      <c r="AW44" s="18">
        <f t="shared" si="20"/>
        <v>0</v>
      </c>
      <c r="AX44" s="18">
        <f t="shared" si="20"/>
        <v>0</v>
      </c>
      <c r="AY44" s="18">
        <f t="shared" si="20"/>
        <v>0</v>
      </c>
      <c r="AZ44" s="18">
        <f t="shared" si="20"/>
        <v>0</v>
      </c>
    </row>
    <row r="45" spans="1:52" x14ac:dyDescent="0.3">
      <c r="A45" s="10"/>
      <c r="B45" s="13"/>
    </row>
    <row r="46" spans="1:52" x14ac:dyDescent="0.3">
      <c r="A46" s="10" t="s">
        <v>11</v>
      </c>
      <c r="B46" s="23">
        <v>20069.400000000001</v>
      </c>
      <c r="C46" s="13">
        <f>$B$46/49</f>
        <v>409.57959183673472</v>
      </c>
      <c r="D46" s="13">
        <f t="shared" ref="D46:AZ46" si="21">$B$46/49</f>
        <v>409.57959183673472</v>
      </c>
      <c r="E46" s="13">
        <f t="shared" si="21"/>
        <v>409.57959183673472</v>
      </c>
      <c r="F46" s="13">
        <f t="shared" si="21"/>
        <v>409.57959183673472</v>
      </c>
      <c r="G46" s="13">
        <f t="shared" si="21"/>
        <v>409.57959183673472</v>
      </c>
      <c r="H46" s="13">
        <f t="shared" si="21"/>
        <v>409.57959183673472</v>
      </c>
      <c r="I46" s="13">
        <f t="shared" si="21"/>
        <v>409.57959183673472</v>
      </c>
      <c r="J46" s="13">
        <f t="shared" si="21"/>
        <v>409.57959183673472</v>
      </c>
      <c r="K46" s="13">
        <f t="shared" si="21"/>
        <v>409.57959183673472</v>
      </c>
      <c r="L46" s="13">
        <f t="shared" si="21"/>
        <v>409.57959183673472</v>
      </c>
      <c r="M46" s="13">
        <f t="shared" si="21"/>
        <v>409.57959183673472</v>
      </c>
      <c r="N46" s="13">
        <f t="shared" si="21"/>
        <v>409.57959183673472</v>
      </c>
      <c r="O46" s="13">
        <f t="shared" si="21"/>
        <v>409.57959183673472</v>
      </c>
      <c r="P46" s="13">
        <f t="shared" si="21"/>
        <v>409.57959183673472</v>
      </c>
      <c r="Q46" s="13">
        <f t="shared" si="21"/>
        <v>409.57959183673472</v>
      </c>
      <c r="R46" s="13">
        <f t="shared" si="21"/>
        <v>409.57959183673472</v>
      </c>
      <c r="S46" s="13">
        <f t="shared" si="21"/>
        <v>409.57959183673472</v>
      </c>
      <c r="T46" s="13">
        <f t="shared" si="21"/>
        <v>409.57959183673472</v>
      </c>
      <c r="U46" s="13">
        <f t="shared" si="21"/>
        <v>409.57959183673472</v>
      </c>
      <c r="V46" s="13">
        <f t="shared" si="21"/>
        <v>409.57959183673472</v>
      </c>
      <c r="W46" s="13">
        <f t="shared" si="21"/>
        <v>409.57959183673472</v>
      </c>
      <c r="X46" s="13">
        <f t="shared" si="21"/>
        <v>409.57959183673472</v>
      </c>
      <c r="Y46" s="13">
        <f t="shared" si="21"/>
        <v>409.57959183673472</v>
      </c>
      <c r="Z46" s="13">
        <f t="shared" si="21"/>
        <v>409.57959183673472</v>
      </c>
      <c r="AA46" s="13">
        <f t="shared" si="21"/>
        <v>409.57959183673472</v>
      </c>
      <c r="AB46" s="13">
        <f t="shared" si="21"/>
        <v>409.57959183673472</v>
      </c>
      <c r="AC46" s="13">
        <f t="shared" si="21"/>
        <v>409.57959183673472</v>
      </c>
      <c r="AD46" s="13">
        <f t="shared" si="21"/>
        <v>409.57959183673472</v>
      </c>
      <c r="AE46" s="13">
        <f t="shared" si="21"/>
        <v>409.57959183673472</v>
      </c>
      <c r="AF46" s="13">
        <f t="shared" si="21"/>
        <v>409.57959183673472</v>
      </c>
      <c r="AG46" s="13">
        <f t="shared" si="21"/>
        <v>409.57959183673472</v>
      </c>
      <c r="AH46" s="13">
        <f t="shared" si="21"/>
        <v>409.57959183673472</v>
      </c>
      <c r="AI46" s="13">
        <f t="shared" si="21"/>
        <v>409.57959183673472</v>
      </c>
      <c r="AJ46" s="13">
        <f t="shared" si="21"/>
        <v>409.57959183673472</v>
      </c>
      <c r="AK46" s="13">
        <f t="shared" si="21"/>
        <v>409.57959183673472</v>
      </c>
      <c r="AL46" s="13">
        <f t="shared" si="21"/>
        <v>409.57959183673472</v>
      </c>
      <c r="AM46" s="13">
        <f t="shared" si="21"/>
        <v>409.57959183673472</v>
      </c>
      <c r="AN46" s="13">
        <f t="shared" si="21"/>
        <v>409.57959183673472</v>
      </c>
      <c r="AO46" s="13">
        <f t="shared" si="21"/>
        <v>409.57959183673472</v>
      </c>
      <c r="AP46" s="13">
        <f t="shared" si="21"/>
        <v>409.57959183673472</v>
      </c>
      <c r="AQ46" s="13">
        <f t="shared" si="21"/>
        <v>409.57959183673472</v>
      </c>
      <c r="AR46" s="13">
        <f t="shared" si="21"/>
        <v>409.57959183673472</v>
      </c>
      <c r="AS46" s="13">
        <f t="shared" si="21"/>
        <v>409.57959183673472</v>
      </c>
      <c r="AT46" s="13">
        <f t="shared" si="21"/>
        <v>409.57959183673472</v>
      </c>
      <c r="AU46" s="13">
        <f t="shared" si="21"/>
        <v>409.57959183673472</v>
      </c>
      <c r="AV46" s="13">
        <f t="shared" si="21"/>
        <v>409.57959183673472</v>
      </c>
      <c r="AW46" s="13">
        <f t="shared" si="21"/>
        <v>409.57959183673472</v>
      </c>
      <c r="AX46" s="13">
        <f t="shared" si="21"/>
        <v>409.57959183673472</v>
      </c>
      <c r="AY46" s="13">
        <f t="shared" si="21"/>
        <v>409.57959183673472</v>
      </c>
      <c r="AZ46" s="13">
        <f t="shared" si="21"/>
        <v>409.57959183673472</v>
      </c>
    </row>
    <row r="47" spans="1:52" x14ac:dyDescent="0.3">
      <c r="A47" s="44" t="s">
        <v>12</v>
      </c>
      <c r="C47" s="53">
        <v>284</v>
      </c>
      <c r="D47" s="53">
        <v>366</v>
      </c>
      <c r="E47" s="53">
        <v>33</v>
      </c>
      <c r="F47" s="53">
        <v>424</v>
      </c>
      <c r="G47" s="53">
        <v>444</v>
      </c>
      <c r="H47" s="53">
        <v>476</v>
      </c>
      <c r="I47" s="53">
        <v>438</v>
      </c>
      <c r="J47" s="53">
        <v>363</v>
      </c>
      <c r="K47" s="53">
        <v>345</v>
      </c>
      <c r="L47" s="53">
        <v>34</v>
      </c>
      <c r="M47" s="7">
        <v>185</v>
      </c>
    </row>
    <row r="48" spans="1:52" s="56" customFormat="1" x14ac:dyDescent="0.3">
      <c r="A48" s="56" t="s">
        <v>13</v>
      </c>
      <c r="C48" s="56">
        <v>2182</v>
      </c>
      <c r="D48" s="57">
        <v>2363</v>
      </c>
      <c r="E48" s="57">
        <v>2343</v>
      </c>
      <c r="F48" s="57">
        <v>2450</v>
      </c>
      <c r="G48" s="56">
        <v>2435</v>
      </c>
      <c r="H48" s="56">
        <v>2421</v>
      </c>
      <c r="I48" s="56">
        <v>2465</v>
      </c>
      <c r="J48" s="56">
        <v>2544</v>
      </c>
      <c r="K48" s="56">
        <v>2523</v>
      </c>
      <c r="L48" s="56">
        <v>2524</v>
      </c>
      <c r="M48" s="56">
        <v>2285</v>
      </c>
    </row>
    <row r="49" spans="1:52" x14ac:dyDescent="0.3">
      <c r="A49" s="7" t="s">
        <v>14</v>
      </c>
      <c r="B49" s="13"/>
      <c r="C49" s="13">
        <f>C48/7</f>
        <v>311.71428571428572</v>
      </c>
      <c r="D49" s="13">
        <f t="shared" ref="D49:AZ49" si="22">D48/7</f>
        <v>337.57142857142856</v>
      </c>
      <c r="E49" s="13">
        <f t="shared" si="22"/>
        <v>334.71428571428572</v>
      </c>
      <c r="F49" s="13">
        <f t="shared" si="22"/>
        <v>350</v>
      </c>
      <c r="G49" s="13">
        <f t="shared" si="22"/>
        <v>347.85714285714283</v>
      </c>
      <c r="H49" s="13">
        <f t="shared" si="22"/>
        <v>345.85714285714283</v>
      </c>
      <c r="I49" s="13">
        <f t="shared" si="22"/>
        <v>352.14285714285717</v>
      </c>
      <c r="J49" s="13">
        <f t="shared" si="22"/>
        <v>363.42857142857144</v>
      </c>
      <c r="K49" s="13">
        <f t="shared" si="22"/>
        <v>360.42857142857144</v>
      </c>
      <c r="L49" s="13">
        <f t="shared" si="22"/>
        <v>360.57142857142856</v>
      </c>
      <c r="M49" s="13">
        <f t="shared" si="22"/>
        <v>326.42857142857144</v>
      </c>
      <c r="N49" s="13">
        <f t="shared" si="22"/>
        <v>0</v>
      </c>
      <c r="O49" s="13">
        <f t="shared" si="22"/>
        <v>0</v>
      </c>
      <c r="P49" s="13">
        <f t="shared" si="22"/>
        <v>0</v>
      </c>
      <c r="Q49" s="13">
        <f t="shared" si="22"/>
        <v>0</v>
      </c>
      <c r="R49" s="13">
        <f t="shared" si="22"/>
        <v>0</v>
      </c>
      <c r="S49" s="13">
        <f t="shared" si="22"/>
        <v>0</v>
      </c>
      <c r="T49" s="13">
        <f t="shared" si="22"/>
        <v>0</v>
      </c>
      <c r="U49" s="13">
        <f t="shared" si="22"/>
        <v>0</v>
      </c>
      <c r="V49" s="13">
        <f t="shared" si="22"/>
        <v>0</v>
      </c>
      <c r="W49" s="13">
        <f t="shared" si="22"/>
        <v>0</v>
      </c>
      <c r="X49" s="13">
        <f t="shared" si="22"/>
        <v>0</v>
      </c>
      <c r="Y49" s="13">
        <f t="shared" si="22"/>
        <v>0</v>
      </c>
      <c r="Z49" s="13">
        <f t="shared" si="22"/>
        <v>0</v>
      </c>
      <c r="AA49" s="13">
        <f t="shared" si="22"/>
        <v>0</v>
      </c>
      <c r="AB49" s="13">
        <f t="shared" si="22"/>
        <v>0</v>
      </c>
      <c r="AC49" s="13">
        <f t="shared" si="22"/>
        <v>0</v>
      </c>
      <c r="AD49" s="13">
        <f t="shared" si="22"/>
        <v>0</v>
      </c>
      <c r="AE49" s="13">
        <f t="shared" si="22"/>
        <v>0</v>
      </c>
      <c r="AF49" s="13">
        <f t="shared" si="22"/>
        <v>0</v>
      </c>
      <c r="AG49" s="13">
        <f t="shared" si="22"/>
        <v>0</v>
      </c>
      <c r="AH49" s="13">
        <f t="shared" si="22"/>
        <v>0</v>
      </c>
      <c r="AI49" s="13">
        <f t="shared" si="22"/>
        <v>0</v>
      </c>
      <c r="AJ49" s="13">
        <f t="shared" si="22"/>
        <v>0</v>
      </c>
      <c r="AK49" s="13">
        <f t="shared" si="22"/>
        <v>0</v>
      </c>
      <c r="AL49" s="13">
        <f t="shared" si="22"/>
        <v>0</v>
      </c>
      <c r="AM49" s="13">
        <f t="shared" si="22"/>
        <v>0</v>
      </c>
      <c r="AN49" s="13">
        <f t="shared" si="22"/>
        <v>0</v>
      </c>
      <c r="AO49" s="13">
        <f t="shared" si="22"/>
        <v>0</v>
      </c>
      <c r="AP49" s="13">
        <f t="shared" si="22"/>
        <v>0</v>
      </c>
      <c r="AQ49" s="13">
        <f t="shared" si="22"/>
        <v>0</v>
      </c>
      <c r="AR49" s="13">
        <f t="shared" si="22"/>
        <v>0</v>
      </c>
      <c r="AS49" s="13">
        <f t="shared" si="22"/>
        <v>0</v>
      </c>
      <c r="AT49" s="13">
        <f t="shared" si="22"/>
        <v>0</v>
      </c>
      <c r="AU49" s="13">
        <f t="shared" si="22"/>
        <v>0</v>
      </c>
      <c r="AV49" s="13">
        <f t="shared" si="22"/>
        <v>0</v>
      </c>
      <c r="AW49" s="13">
        <f t="shared" si="22"/>
        <v>0</v>
      </c>
      <c r="AX49" s="13">
        <f t="shared" si="22"/>
        <v>0</v>
      </c>
      <c r="AY49" s="13">
        <f t="shared" si="22"/>
        <v>0</v>
      </c>
      <c r="AZ49" s="13">
        <f t="shared" si="22"/>
        <v>0</v>
      </c>
    </row>
    <row r="50" spans="1:52" x14ac:dyDescent="0.3">
      <c r="A50" s="7" t="s">
        <v>15</v>
      </c>
      <c r="B50" s="29"/>
      <c r="C50" s="32">
        <f>IF(C47="",0, C46-C47)</f>
        <v>125.57959183673472</v>
      </c>
      <c r="D50" s="32">
        <f t="shared" ref="D50:AZ50" si="23">IF(D47="",0, D46-D47)</f>
        <v>43.579591836734721</v>
      </c>
      <c r="E50" s="32">
        <f t="shared" si="23"/>
        <v>376.57959183673472</v>
      </c>
      <c r="F50" s="32">
        <f t="shared" si="23"/>
        <v>-14.420408163265279</v>
      </c>
      <c r="G50" s="32">
        <f t="shared" si="23"/>
        <v>-34.420408163265279</v>
      </c>
      <c r="H50" s="32">
        <f t="shared" si="23"/>
        <v>-66.420408163265279</v>
      </c>
      <c r="I50" s="32">
        <f t="shared" si="23"/>
        <v>-28.420408163265279</v>
      </c>
      <c r="J50" s="32">
        <f t="shared" si="23"/>
        <v>46.579591836734721</v>
      </c>
      <c r="K50" s="32">
        <f t="shared" si="23"/>
        <v>64.579591836734721</v>
      </c>
      <c r="L50" s="32">
        <f t="shared" si="23"/>
        <v>375.57959183673472</v>
      </c>
      <c r="M50" s="32">
        <f t="shared" si="23"/>
        <v>224.57959183673472</v>
      </c>
      <c r="N50" s="32">
        <f t="shared" si="23"/>
        <v>0</v>
      </c>
      <c r="O50" s="32">
        <f t="shared" si="23"/>
        <v>0</v>
      </c>
      <c r="P50" s="32">
        <f t="shared" si="23"/>
        <v>0</v>
      </c>
      <c r="Q50" s="32">
        <f t="shared" si="23"/>
        <v>0</v>
      </c>
      <c r="R50" s="32">
        <f t="shared" si="23"/>
        <v>0</v>
      </c>
      <c r="S50" s="32">
        <f t="shared" si="23"/>
        <v>0</v>
      </c>
      <c r="T50" s="32">
        <f t="shared" si="23"/>
        <v>0</v>
      </c>
      <c r="U50" s="32">
        <f t="shared" si="23"/>
        <v>0</v>
      </c>
      <c r="V50" s="32">
        <f t="shared" si="23"/>
        <v>0</v>
      </c>
      <c r="W50" s="32">
        <f t="shared" si="23"/>
        <v>0</v>
      </c>
      <c r="X50" s="32">
        <f t="shared" si="23"/>
        <v>0</v>
      </c>
      <c r="Y50" s="32">
        <f t="shared" si="23"/>
        <v>0</v>
      </c>
      <c r="Z50" s="32">
        <f t="shared" si="23"/>
        <v>0</v>
      </c>
      <c r="AA50" s="32">
        <f t="shared" si="23"/>
        <v>0</v>
      </c>
      <c r="AB50" s="32">
        <f t="shared" si="23"/>
        <v>0</v>
      </c>
      <c r="AC50" s="32">
        <f t="shared" si="23"/>
        <v>0</v>
      </c>
      <c r="AD50" s="32">
        <f t="shared" si="23"/>
        <v>0</v>
      </c>
      <c r="AE50" s="32">
        <f t="shared" si="23"/>
        <v>0</v>
      </c>
      <c r="AF50" s="32">
        <f t="shared" si="23"/>
        <v>0</v>
      </c>
      <c r="AG50" s="32">
        <f t="shared" si="23"/>
        <v>0</v>
      </c>
      <c r="AH50" s="32">
        <f t="shared" si="23"/>
        <v>0</v>
      </c>
      <c r="AI50" s="32">
        <f t="shared" si="23"/>
        <v>0</v>
      </c>
      <c r="AJ50" s="32">
        <f t="shared" si="23"/>
        <v>0</v>
      </c>
      <c r="AK50" s="32">
        <f t="shared" si="23"/>
        <v>0</v>
      </c>
      <c r="AL50" s="32">
        <f t="shared" si="23"/>
        <v>0</v>
      </c>
      <c r="AM50" s="32">
        <f t="shared" si="23"/>
        <v>0</v>
      </c>
      <c r="AN50" s="32">
        <f t="shared" si="23"/>
        <v>0</v>
      </c>
      <c r="AO50" s="32">
        <f t="shared" si="23"/>
        <v>0</v>
      </c>
      <c r="AP50" s="32">
        <f t="shared" si="23"/>
        <v>0</v>
      </c>
      <c r="AQ50" s="32">
        <f t="shared" si="23"/>
        <v>0</v>
      </c>
      <c r="AR50" s="32">
        <f t="shared" si="23"/>
        <v>0</v>
      </c>
      <c r="AS50" s="32">
        <f t="shared" si="23"/>
        <v>0</v>
      </c>
      <c r="AT50" s="32">
        <f t="shared" si="23"/>
        <v>0</v>
      </c>
      <c r="AU50" s="32">
        <f t="shared" si="23"/>
        <v>0</v>
      </c>
      <c r="AV50" s="32">
        <f t="shared" si="23"/>
        <v>0</v>
      </c>
      <c r="AW50" s="32">
        <f t="shared" si="23"/>
        <v>0</v>
      </c>
      <c r="AX50" s="32">
        <f t="shared" si="23"/>
        <v>0</v>
      </c>
      <c r="AY50" s="32">
        <f t="shared" si="23"/>
        <v>0</v>
      </c>
      <c r="AZ50" s="32">
        <f t="shared" si="23"/>
        <v>0</v>
      </c>
    </row>
    <row r="51" spans="1:52" x14ac:dyDescent="0.3">
      <c r="A51" s="7" t="s">
        <v>8</v>
      </c>
      <c r="B51" s="29"/>
      <c r="C51" s="13">
        <f>C50</f>
        <v>125.57959183673472</v>
      </c>
      <c r="D51" s="18">
        <f>IF(D50=0,0,D50+C51)</f>
        <v>169.15918367346944</v>
      </c>
      <c r="E51" s="18">
        <f t="shared" ref="E51:AZ51" si="24">IF(E50=0,0,E50+D51)</f>
        <v>545.73877551020416</v>
      </c>
      <c r="F51" s="18">
        <f t="shared" si="24"/>
        <v>531.31836734693889</v>
      </c>
      <c r="G51" s="18">
        <f t="shared" si="24"/>
        <v>496.89795918367361</v>
      </c>
      <c r="H51" s="18">
        <f t="shared" si="24"/>
        <v>430.47755102040833</v>
      </c>
      <c r="I51" s="18">
        <f t="shared" si="24"/>
        <v>402.05714285714305</v>
      </c>
      <c r="J51" s="18">
        <f t="shared" si="24"/>
        <v>448.63673469387777</v>
      </c>
      <c r="K51" s="18">
        <f t="shared" si="24"/>
        <v>513.21632653061249</v>
      </c>
      <c r="L51" s="18">
        <f t="shared" si="24"/>
        <v>888.79591836734721</v>
      </c>
      <c r="M51" s="58">
        <f t="shared" si="24"/>
        <v>1113.3755102040818</v>
      </c>
      <c r="N51" s="18">
        <f t="shared" si="24"/>
        <v>0</v>
      </c>
      <c r="O51" s="18">
        <f t="shared" si="24"/>
        <v>0</v>
      </c>
      <c r="P51" s="18">
        <f t="shared" si="24"/>
        <v>0</v>
      </c>
      <c r="Q51" s="18">
        <f t="shared" si="24"/>
        <v>0</v>
      </c>
      <c r="R51" s="18">
        <f t="shared" si="24"/>
        <v>0</v>
      </c>
      <c r="S51" s="18">
        <f t="shared" si="24"/>
        <v>0</v>
      </c>
      <c r="T51" s="18">
        <f t="shared" si="24"/>
        <v>0</v>
      </c>
      <c r="U51" s="18">
        <f t="shared" si="24"/>
        <v>0</v>
      </c>
      <c r="V51" s="18">
        <f t="shared" si="24"/>
        <v>0</v>
      </c>
      <c r="W51" s="18">
        <f t="shared" si="24"/>
        <v>0</v>
      </c>
      <c r="X51" s="18">
        <f t="shared" si="24"/>
        <v>0</v>
      </c>
      <c r="Y51" s="18">
        <f t="shared" si="24"/>
        <v>0</v>
      </c>
      <c r="Z51" s="18">
        <f t="shared" si="24"/>
        <v>0</v>
      </c>
      <c r="AA51" s="18">
        <f t="shared" si="24"/>
        <v>0</v>
      </c>
      <c r="AB51" s="18">
        <f t="shared" si="24"/>
        <v>0</v>
      </c>
      <c r="AC51" s="18">
        <f t="shared" si="24"/>
        <v>0</v>
      </c>
      <c r="AD51" s="18">
        <f t="shared" si="24"/>
        <v>0</v>
      </c>
      <c r="AE51" s="18">
        <f t="shared" si="24"/>
        <v>0</v>
      </c>
      <c r="AF51" s="18">
        <f t="shared" si="24"/>
        <v>0</v>
      </c>
      <c r="AG51" s="18">
        <f t="shared" si="24"/>
        <v>0</v>
      </c>
      <c r="AH51" s="18">
        <f t="shared" si="24"/>
        <v>0</v>
      </c>
      <c r="AI51" s="18">
        <f t="shared" si="24"/>
        <v>0</v>
      </c>
      <c r="AJ51" s="18">
        <f t="shared" si="24"/>
        <v>0</v>
      </c>
      <c r="AK51" s="18">
        <f t="shared" si="24"/>
        <v>0</v>
      </c>
      <c r="AL51" s="18">
        <f t="shared" si="24"/>
        <v>0</v>
      </c>
      <c r="AM51" s="18">
        <f t="shared" si="24"/>
        <v>0</v>
      </c>
      <c r="AN51" s="18">
        <f t="shared" si="24"/>
        <v>0</v>
      </c>
      <c r="AO51" s="18">
        <f t="shared" si="24"/>
        <v>0</v>
      </c>
      <c r="AP51" s="18">
        <f t="shared" si="24"/>
        <v>0</v>
      </c>
      <c r="AQ51" s="18">
        <f t="shared" si="24"/>
        <v>0</v>
      </c>
      <c r="AR51" s="18">
        <f t="shared" si="24"/>
        <v>0</v>
      </c>
      <c r="AS51" s="18">
        <f t="shared" si="24"/>
        <v>0</v>
      </c>
      <c r="AT51" s="18">
        <f t="shared" si="24"/>
        <v>0</v>
      </c>
      <c r="AU51" s="18">
        <f t="shared" si="24"/>
        <v>0</v>
      </c>
      <c r="AV51" s="18">
        <f t="shared" si="24"/>
        <v>0</v>
      </c>
      <c r="AW51" s="18">
        <f t="shared" si="24"/>
        <v>0</v>
      </c>
      <c r="AX51" s="18">
        <f t="shared" si="24"/>
        <v>0</v>
      </c>
      <c r="AY51" s="18">
        <f t="shared" si="24"/>
        <v>0</v>
      </c>
      <c r="AZ51" s="18">
        <f t="shared" si="24"/>
        <v>0</v>
      </c>
    </row>
    <row r="52" spans="1:52" x14ac:dyDescent="0.3">
      <c r="A52" s="14"/>
    </row>
    <row r="53" spans="1:52" x14ac:dyDescent="0.3">
      <c r="A53" s="10" t="s">
        <v>552</v>
      </c>
      <c r="B53" s="23">
        <f>B18+B46</f>
        <v>58167.4</v>
      </c>
      <c r="C53" s="13">
        <f>$B$53/49</f>
        <v>1187.0897959183674</v>
      </c>
      <c r="D53" s="13">
        <f t="shared" ref="D53:AZ53" si="25">$B$53/49</f>
        <v>1187.0897959183674</v>
      </c>
      <c r="E53" s="13">
        <f t="shared" si="25"/>
        <v>1187.0897959183674</v>
      </c>
      <c r="F53" s="13">
        <f t="shared" si="25"/>
        <v>1187.0897959183674</v>
      </c>
      <c r="G53" s="13">
        <f t="shared" si="25"/>
        <v>1187.0897959183674</v>
      </c>
      <c r="H53" s="13">
        <f t="shared" si="25"/>
        <v>1187.0897959183674</v>
      </c>
      <c r="I53" s="13">
        <f t="shared" si="25"/>
        <v>1187.0897959183674</v>
      </c>
      <c r="J53" s="13">
        <f t="shared" si="25"/>
        <v>1187.0897959183674</v>
      </c>
      <c r="K53" s="13">
        <f t="shared" si="25"/>
        <v>1187.0897959183674</v>
      </c>
      <c r="L53" s="13">
        <f t="shared" si="25"/>
        <v>1187.0897959183674</v>
      </c>
      <c r="M53" s="13">
        <f t="shared" si="25"/>
        <v>1187.0897959183674</v>
      </c>
      <c r="N53" s="13">
        <f t="shared" si="25"/>
        <v>1187.0897959183674</v>
      </c>
      <c r="O53" s="13">
        <f t="shared" si="25"/>
        <v>1187.0897959183674</v>
      </c>
      <c r="P53" s="13">
        <f t="shared" si="25"/>
        <v>1187.0897959183674</v>
      </c>
      <c r="Q53" s="13">
        <f t="shared" si="25"/>
        <v>1187.0897959183674</v>
      </c>
      <c r="R53" s="13">
        <f t="shared" si="25"/>
        <v>1187.0897959183674</v>
      </c>
      <c r="S53" s="13">
        <f t="shared" si="25"/>
        <v>1187.0897959183674</v>
      </c>
      <c r="T53" s="13">
        <f t="shared" si="25"/>
        <v>1187.0897959183674</v>
      </c>
      <c r="U53" s="13">
        <f t="shared" si="25"/>
        <v>1187.0897959183674</v>
      </c>
      <c r="V53" s="13">
        <f t="shared" si="25"/>
        <v>1187.0897959183674</v>
      </c>
      <c r="W53" s="13">
        <f t="shared" si="25"/>
        <v>1187.0897959183674</v>
      </c>
      <c r="X53" s="13">
        <f t="shared" si="25"/>
        <v>1187.0897959183674</v>
      </c>
      <c r="Y53" s="13">
        <f t="shared" si="25"/>
        <v>1187.0897959183674</v>
      </c>
      <c r="Z53" s="13">
        <f t="shared" si="25"/>
        <v>1187.0897959183674</v>
      </c>
      <c r="AA53" s="13">
        <f t="shared" si="25"/>
        <v>1187.0897959183674</v>
      </c>
      <c r="AB53" s="13">
        <f t="shared" si="25"/>
        <v>1187.0897959183674</v>
      </c>
      <c r="AC53" s="13">
        <f t="shared" si="25"/>
        <v>1187.0897959183674</v>
      </c>
      <c r="AD53" s="13">
        <f t="shared" si="25"/>
        <v>1187.0897959183674</v>
      </c>
      <c r="AE53" s="13">
        <f t="shared" si="25"/>
        <v>1187.0897959183674</v>
      </c>
      <c r="AF53" s="13">
        <f t="shared" si="25"/>
        <v>1187.0897959183674</v>
      </c>
      <c r="AG53" s="13">
        <f t="shared" si="25"/>
        <v>1187.0897959183674</v>
      </c>
      <c r="AH53" s="13">
        <f t="shared" si="25"/>
        <v>1187.0897959183674</v>
      </c>
      <c r="AI53" s="13">
        <f t="shared" si="25"/>
        <v>1187.0897959183674</v>
      </c>
      <c r="AJ53" s="13">
        <f t="shared" si="25"/>
        <v>1187.0897959183674</v>
      </c>
      <c r="AK53" s="13">
        <f t="shared" si="25"/>
        <v>1187.0897959183674</v>
      </c>
      <c r="AL53" s="13">
        <f t="shared" si="25"/>
        <v>1187.0897959183674</v>
      </c>
      <c r="AM53" s="13">
        <f t="shared" si="25"/>
        <v>1187.0897959183674</v>
      </c>
      <c r="AN53" s="13">
        <f t="shared" si="25"/>
        <v>1187.0897959183674</v>
      </c>
      <c r="AO53" s="13">
        <f t="shared" si="25"/>
        <v>1187.0897959183674</v>
      </c>
      <c r="AP53" s="13">
        <f t="shared" si="25"/>
        <v>1187.0897959183674</v>
      </c>
      <c r="AQ53" s="13">
        <f t="shared" si="25"/>
        <v>1187.0897959183674</v>
      </c>
      <c r="AR53" s="13">
        <f t="shared" si="25"/>
        <v>1187.0897959183674</v>
      </c>
      <c r="AS53" s="13">
        <f t="shared" si="25"/>
        <v>1187.0897959183674</v>
      </c>
      <c r="AT53" s="13">
        <f t="shared" si="25"/>
        <v>1187.0897959183674</v>
      </c>
      <c r="AU53" s="13">
        <f t="shared" si="25"/>
        <v>1187.0897959183674</v>
      </c>
      <c r="AV53" s="13">
        <f t="shared" si="25"/>
        <v>1187.0897959183674</v>
      </c>
      <c r="AW53" s="13">
        <f t="shared" si="25"/>
        <v>1187.0897959183674</v>
      </c>
      <c r="AX53" s="13">
        <f t="shared" si="25"/>
        <v>1187.0897959183674</v>
      </c>
      <c r="AY53" s="13">
        <f t="shared" si="25"/>
        <v>1187.0897959183674</v>
      </c>
      <c r="AZ53" s="13">
        <f t="shared" si="25"/>
        <v>1187.0897959183674</v>
      </c>
    </row>
    <row r="54" spans="1:52" s="56" customFormat="1" x14ac:dyDescent="0.3">
      <c r="A54" s="44" t="s">
        <v>12</v>
      </c>
      <c r="C54" s="56">
        <v>1551</v>
      </c>
      <c r="D54" s="56">
        <f>D47+D40+D33+D26</f>
        <v>1819</v>
      </c>
      <c r="E54" s="56">
        <f t="shared" ref="E54:AZ54" si="26">E47+E40+E33+E26</f>
        <v>561</v>
      </c>
      <c r="F54" s="56">
        <f t="shared" si="26"/>
        <v>1454</v>
      </c>
      <c r="G54" s="56">
        <f t="shared" si="26"/>
        <v>1423</v>
      </c>
      <c r="H54" s="56">
        <f t="shared" si="26"/>
        <v>1455</v>
      </c>
      <c r="I54" s="56">
        <f t="shared" si="26"/>
        <v>1376</v>
      </c>
      <c r="J54" s="56">
        <f t="shared" si="26"/>
        <v>1329</v>
      </c>
      <c r="K54" s="56">
        <f t="shared" si="26"/>
        <v>1348</v>
      </c>
      <c r="L54" s="56">
        <f t="shared" si="26"/>
        <v>511</v>
      </c>
      <c r="M54" s="56">
        <f t="shared" si="26"/>
        <v>845</v>
      </c>
      <c r="N54" s="56">
        <f t="shared" si="26"/>
        <v>0</v>
      </c>
      <c r="O54" s="56">
        <f t="shared" si="26"/>
        <v>0</v>
      </c>
      <c r="P54" s="56">
        <f t="shared" si="26"/>
        <v>0</v>
      </c>
      <c r="Q54" s="56">
        <f t="shared" si="26"/>
        <v>0</v>
      </c>
      <c r="R54" s="56">
        <f t="shared" si="26"/>
        <v>0</v>
      </c>
      <c r="S54" s="56">
        <f t="shared" si="26"/>
        <v>0</v>
      </c>
      <c r="T54" s="56">
        <f t="shared" si="26"/>
        <v>0</v>
      </c>
      <c r="U54" s="56">
        <f t="shared" si="26"/>
        <v>0</v>
      </c>
      <c r="V54" s="56">
        <f t="shared" si="26"/>
        <v>0</v>
      </c>
      <c r="W54" s="56">
        <f t="shared" si="26"/>
        <v>0</v>
      </c>
      <c r="X54" s="56">
        <f t="shared" si="26"/>
        <v>0</v>
      </c>
      <c r="Y54" s="56">
        <f t="shared" si="26"/>
        <v>0</v>
      </c>
      <c r="Z54" s="56">
        <f t="shared" si="26"/>
        <v>0</v>
      </c>
      <c r="AA54" s="56">
        <f t="shared" si="26"/>
        <v>0</v>
      </c>
      <c r="AB54" s="56">
        <f t="shared" si="26"/>
        <v>0</v>
      </c>
      <c r="AC54" s="56">
        <f t="shared" si="26"/>
        <v>0</v>
      </c>
      <c r="AD54" s="56">
        <f t="shared" si="26"/>
        <v>0</v>
      </c>
      <c r="AE54" s="56">
        <f t="shared" si="26"/>
        <v>0</v>
      </c>
      <c r="AF54" s="56">
        <f t="shared" si="26"/>
        <v>0</v>
      </c>
      <c r="AG54" s="56">
        <f t="shared" si="26"/>
        <v>0</v>
      </c>
      <c r="AH54" s="56">
        <f t="shared" si="26"/>
        <v>0</v>
      </c>
      <c r="AI54" s="56">
        <f t="shared" si="26"/>
        <v>0</v>
      </c>
      <c r="AJ54" s="56">
        <f t="shared" si="26"/>
        <v>0</v>
      </c>
      <c r="AK54" s="56">
        <f t="shared" si="26"/>
        <v>0</v>
      </c>
      <c r="AL54" s="56">
        <f t="shared" si="26"/>
        <v>0</v>
      </c>
      <c r="AM54" s="56">
        <f t="shared" si="26"/>
        <v>0</v>
      </c>
      <c r="AN54" s="56">
        <f t="shared" si="26"/>
        <v>0</v>
      </c>
      <c r="AO54" s="56">
        <f t="shared" si="26"/>
        <v>0</v>
      </c>
      <c r="AP54" s="56">
        <f t="shared" si="26"/>
        <v>0</v>
      </c>
      <c r="AQ54" s="56">
        <f t="shared" si="26"/>
        <v>0</v>
      </c>
      <c r="AR54" s="56">
        <f t="shared" si="26"/>
        <v>0</v>
      </c>
      <c r="AS54" s="56">
        <f t="shared" si="26"/>
        <v>0</v>
      </c>
      <c r="AT54" s="56">
        <f t="shared" si="26"/>
        <v>0</v>
      </c>
      <c r="AU54" s="56">
        <f t="shared" si="26"/>
        <v>0</v>
      </c>
      <c r="AV54" s="56">
        <f t="shared" si="26"/>
        <v>0</v>
      </c>
      <c r="AW54" s="56">
        <f t="shared" si="26"/>
        <v>0</v>
      </c>
      <c r="AX54" s="56">
        <f t="shared" si="26"/>
        <v>0</v>
      </c>
      <c r="AY54" s="56">
        <f t="shared" si="26"/>
        <v>0</v>
      </c>
      <c r="AZ54" s="56">
        <f t="shared" si="26"/>
        <v>0</v>
      </c>
    </row>
    <row r="55" spans="1:52" x14ac:dyDescent="0.3">
      <c r="A55" s="7" t="s">
        <v>13</v>
      </c>
      <c r="C55" s="56">
        <f t="shared" ref="C55:F55" si="27">C27+C34+C41+C48</f>
        <v>8963</v>
      </c>
      <c r="D55" s="56">
        <f t="shared" si="27"/>
        <v>9492</v>
      </c>
      <c r="E55" s="56">
        <f t="shared" si="27"/>
        <v>9435</v>
      </c>
      <c r="F55" s="56">
        <f t="shared" si="27"/>
        <v>9530</v>
      </c>
      <c r="G55" s="56">
        <f>G27+G34+G41+G48</f>
        <v>9404</v>
      </c>
      <c r="H55" s="56">
        <f>H27+H34+H41+H48</f>
        <v>9297</v>
      </c>
      <c r="I55" s="56">
        <f>I27+I34+I41+I48</f>
        <v>9328</v>
      </c>
      <c r="J55" s="56">
        <f t="shared" ref="J55:M55" si="28">J27+J34+J41+J48</f>
        <v>9417</v>
      </c>
      <c r="K55" s="56">
        <f t="shared" si="28"/>
        <v>8946</v>
      </c>
      <c r="L55" s="56">
        <f t="shared" si="28"/>
        <v>8896</v>
      </c>
      <c r="M55" s="56">
        <f t="shared" si="28"/>
        <v>8287</v>
      </c>
    </row>
    <row r="56" spans="1:52" x14ac:dyDescent="0.3">
      <c r="A56" s="7" t="s">
        <v>14</v>
      </c>
      <c r="B56" s="13"/>
      <c r="C56" s="13">
        <f>C55/7</f>
        <v>1280.4285714285713</v>
      </c>
      <c r="D56" s="13">
        <f t="shared" ref="D56:AX56" si="29">D55/7</f>
        <v>1356</v>
      </c>
      <c r="E56" s="13">
        <f t="shared" si="29"/>
        <v>1347.8571428571429</v>
      </c>
      <c r="F56" s="13">
        <f t="shared" si="29"/>
        <v>1361.4285714285713</v>
      </c>
      <c r="G56" s="13">
        <f t="shared" si="29"/>
        <v>1343.4285714285713</v>
      </c>
      <c r="H56" s="13">
        <f t="shared" si="29"/>
        <v>1328.1428571428571</v>
      </c>
      <c r="I56" s="13">
        <f t="shared" si="29"/>
        <v>1332.5714285714287</v>
      </c>
      <c r="J56" s="13">
        <f t="shared" si="29"/>
        <v>1345.2857142857142</v>
      </c>
      <c r="K56" s="13">
        <f t="shared" si="29"/>
        <v>1278</v>
      </c>
      <c r="L56" s="13">
        <f t="shared" si="29"/>
        <v>1270.8571428571429</v>
      </c>
      <c r="M56" s="13">
        <f t="shared" si="29"/>
        <v>1183.8571428571429</v>
      </c>
      <c r="N56" s="13">
        <f t="shared" si="29"/>
        <v>0</v>
      </c>
      <c r="O56" s="13">
        <f t="shared" si="29"/>
        <v>0</v>
      </c>
      <c r="P56" s="13">
        <f t="shared" si="29"/>
        <v>0</v>
      </c>
      <c r="Q56" s="13">
        <f t="shared" si="29"/>
        <v>0</v>
      </c>
      <c r="R56" s="13">
        <f t="shared" si="29"/>
        <v>0</v>
      </c>
      <c r="S56" s="13">
        <f t="shared" si="29"/>
        <v>0</v>
      </c>
      <c r="T56" s="13">
        <f t="shared" si="29"/>
        <v>0</v>
      </c>
      <c r="U56" s="13">
        <f t="shared" si="29"/>
        <v>0</v>
      </c>
      <c r="V56" s="13">
        <f t="shared" si="29"/>
        <v>0</v>
      </c>
      <c r="W56" s="13">
        <f t="shared" si="29"/>
        <v>0</v>
      </c>
      <c r="X56" s="13">
        <f t="shared" si="29"/>
        <v>0</v>
      </c>
      <c r="Y56" s="13">
        <f t="shared" si="29"/>
        <v>0</v>
      </c>
      <c r="Z56" s="13">
        <f t="shared" si="29"/>
        <v>0</v>
      </c>
      <c r="AA56" s="13">
        <f t="shared" si="29"/>
        <v>0</v>
      </c>
      <c r="AB56" s="13">
        <f t="shared" si="29"/>
        <v>0</v>
      </c>
      <c r="AC56" s="13">
        <f t="shared" si="29"/>
        <v>0</v>
      </c>
      <c r="AD56" s="13">
        <f t="shared" si="29"/>
        <v>0</v>
      </c>
      <c r="AE56" s="13">
        <f t="shared" si="29"/>
        <v>0</v>
      </c>
      <c r="AF56" s="13">
        <f t="shared" si="29"/>
        <v>0</v>
      </c>
      <c r="AG56" s="13">
        <f t="shared" si="29"/>
        <v>0</v>
      </c>
      <c r="AH56" s="13">
        <f t="shared" si="29"/>
        <v>0</v>
      </c>
      <c r="AI56" s="13">
        <f t="shared" si="29"/>
        <v>0</v>
      </c>
      <c r="AJ56" s="13">
        <f t="shared" si="29"/>
        <v>0</v>
      </c>
      <c r="AK56" s="13">
        <f t="shared" si="29"/>
        <v>0</v>
      </c>
      <c r="AL56" s="13">
        <f t="shared" si="29"/>
        <v>0</v>
      </c>
      <c r="AM56" s="13">
        <f t="shared" si="29"/>
        <v>0</v>
      </c>
      <c r="AN56" s="13">
        <f t="shared" si="29"/>
        <v>0</v>
      </c>
      <c r="AO56" s="13">
        <f t="shared" si="29"/>
        <v>0</v>
      </c>
      <c r="AP56" s="13">
        <f t="shared" si="29"/>
        <v>0</v>
      </c>
      <c r="AQ56" s="13">
        <f t="shared" si="29"/>
        <v>0</v>
      </c>
      <c r="AR56" s="13">
        <f t="shared" si="29"/>
        <v>0</v>
      </c>
      <c r="AS56" s="13">
        <f t="shared" si="29"/>
        <v>0</v>
      </c>
      <c r="AT56" s="13">
        <f t="shared" si="29"/>
        <v>0</v>
      </c>
      <c r="AU56" s="13">
        <f t="shared" si="29"/>
        <v>0</v>
      </c>
      <c r="AV56" s="13">
        <f t="shared" si="29"/>
        <v>0</v>
      </c>
      <c r="AW56" s="13">
        <f t="shared" si="29"/>
        <v>0</v>
      </c>
      <c r="AX56" s="13">
        <f t="shared" si="29"/>
        <v>0</v>
      </c>
      <c r="AY56" s="13">
        <f t="shared" ref="AY56:AZ56" si="30">AY55/7</f>
        <v>0</v>
      </c>
      <c r="AZ56" s="13">
        <f t="shared" si="30"/>
        <v>0</v>
      </c>
    </row>
    <row r="57" spans="1:52" x14ac:dyDescent="0.3">
      <c r="A57" s="7" t="s">
        <v>15</v>
      </c>
      <c r="B57" s="29"/>
      <c r="C57" s="32">
        <f>IF(C54="",0, C53-C54)</f>
        <v>-363.91020408163263</v>
      </c>
      <c r="D57" s="32">
        <f t="shared" ref="D57:AZ57" si="31">IF(D54="",0, D53-D54)</f>
        <v>-631.91020408163263</v>
      </c>
      <c r="E57" s="32">
        <f t="shared" si="31"/>
        <v>626.08979591836737</v>
      </c>
      <c r="F57" s="32">
        <f t="shared" si="31"/>
        <v>-266.91020408163263</v>
      </c>
      <c r="G57" s="32">
        <f t="shared" si="31"/>
        <v>-235.91020408163263</v>
      </c>
      <c r="H57" s="32">
        <f t="shared" si="31"/>
        <v>-267.91020408163263</v>
      </c>
      <c r="I57" s="32">
        <f t="shared" si="31"/>
        <v>-188.91020408163263</v>
      </c>
      <c r="J57" s="32">
        <f t="shared" si="31"/>
        <v>-141.91020408163263</v>
      </c>
      <c r="K57" s="32">
        <f t="shared" si="31"/>
        <v>-160.91020408163263</v>
      </c>
      <c r="L57" s="32">
        <f t="shared" si="31"/>
        <v>676.08979591836737</v>
      </c>
      <c r="M57" s="32">
        <f t="shared" si="31"/>
        <v>342.08979591836737</v>
      </c>
      <c r="N57" s="32">
        <f t="shared" si="31"/>
        <v>1187.0897959183674</v>
      </c>
      <c r="O57" s="32">
        <f t="shared" si="31"/>
        <v>1187.0897959183674</v>
      </c>
      <c r="P57" s="32">
        <f t="shared" si="31"/>
        <v>1187.0897959183674</v>
      </c>
      <c r="Q57" s="32">
        <f t="shared" si="31"/>
        <v>1187.0897959183674</v>
      </c>
      <c r="R57" s="32">
        <f t="shared" si="31"/>
        <v>1187.0897959183674</v>
      </c>
      <c r="S57" s="32">
        <f t="shared" si="31"/>
        <v>1187.0897959183674</v>
      </c>
      <c r="T57" s="32">
        <f t="shared" si="31"/>
        <v>1187.0897959183674</v>
      </c>
      <c r="U57" s="32">
        <f t="shared" si="31"/>
        <v>1187.0897959183674</v>
      </c>
      <c r="V57" s="32">
        <f t="shared" si="31"/>
        <v>1187.0897959183674</v>
      </c>
      <c r="W57" s="32">
        <f t="shared" si="31"/>
        <v>1187.0897959183674</v>
      </c>
      <c r="X57" s="32">
        <f t="shared" si="31"/>
        <v>1187.0897959183674</v>
      </c>
      <c r="Y57" s="32">
        <f t="shared" si="31"/>
        <v>1187.0897959183674</v>
      </c>
      <c r="Z57" s="32">
        <f t="shared" si="31"/>
        <v>1187.0897959183674</v>
      </c>
      <c r="AA57" s="32">
        <f t="shared" si="31"/>
        <v>1187.0897959183674</v>
      </c>
      <c r="AB57" s="32">
        <f t="shared" si="31"/>
        <v>1187.0897959183674</v>
      </c>
      <c r="AC57" s="32">
        <f t="shared" si="31"/>
        <v>1187.0897959183674</v>
      </c>
      <c r="AD57" s="32">
        <f t="shared" si="31"/>
        <v>1187.0897959183674</v>
      </c>
      <c r="AE57" s="32">
        <f t="shared" si="31"/>
        <v>1187.0897959183674</v>
      </c>
      <c r="AF57" s="32">
        <f t="shared" si="31"/>
        <v>1187.0897959183674</v>
      </c>
      <c r="AG57" s="32">
        <f t="shared" si="31"/>
        <v>1187.0897959183674</v>
      </c>
      <c r="AH57" s="32">
        <f t="shared" si="31"/>
        <v>1187.0897959183674</v>
      </c>
      <c r="AI57" s="32">
        <f t="shared" si="31"/>
        <v>1187.0897959183674</v>
      </c>
      <c r="AJ57" s="32">
        <f t="shared" si="31"/>
        <v>1187.0897959183674</v>
      </c>
      <c r="AK57" s="32">
        <f t="shared" si="31"/>
        <v>1187.0897959183674</v>
      </c>
      <c r="AL57" s="32">
        <f t="shared" si="31"/>
        <v>1187.0897959183674</v>
      </c>
      <c r="AM57" s="32">
        <f t="shared" si="31"/>
        <v>1187.0897959183674</v>
      </c>
      <c r="AN57" s="32">
        <f t="shared" si="31"/>
        <v>1187.0897959183674</v>
      </c>
      <c r="AO57" s="32">
        <f t="shared" si="31"/>
        <v>1187.0897959183674</v>
      </c>
      <c r="AP57" s="32">
        <f t="shared" si="31"/>
        <v>1187.0897959183674</v>
      </c>
      <c r="AQ57" s="32">
        <f t="shared" si="31"/>
        <v>1187.0897959183674</v>
      </c>
      <c r="AR57" s="32">
        <f t="shared" si="31"/>
        <v>1187.0897959183674</v>
      </c>
      <c r="AS57" s="32">
        <f t="shared" si="31"/>
        <v>1187.0897959183674</v>
      </c>
      <c r="AT57" s="32">
        <f t="shared" si="31"/>
        <v>1187.0897959183674</v>
      </c>
      <c r="AU57" s="32">
        <f t="shared" si="31"/>
        <v>1187.0897959183674</v>
      </c>
      <c r="AV57" s="32">
        <f t="shared" si="31"/>
        <v>1187.0897959183674</v>
      </c>
      <c r="AW57" s="32">
        <f t="shared" si="31"/>
        <v>1187.0897959183674</v>
      </c>
      <c r="AX57" s="32">
        <f t="shared" si="31"/>
        <v>1187.0897959183674</v>
      </c>
      <c r="AY57" s="32">
        <f t="shared" si="31"/>
        <v>1187.0897959183674</v>
      </c>
      <c r="AZ57" s="32">
        <f t="shared" si="31"/>
        <v>1187.0897959183674</v>
      </c>
    </row>
    <row r="58" spans="1:52" x14ac:dyDescent="0.3">
      <c r="A58" s="7" t="s">
        <v>8</v>
      </c>
      <c r="B58" s="29"/>
      <c r="C58" s="13">
        <f>C57</f>
        <v>-363.91020408163263</v>
      </c>
      <c r="D58" s="18">
        <f>IF(D57=0,0,D57+C58)</f>
        <v>-995.82040816326526</v>
      </c>
      <c r="E58" s="18">
        <f t="shared" ref="E58:AZ58" si="32">IF(E57=0,0,E57+D58)</f>
        <v>-369.73061224489788</v>
      </c>
      <c r="F58" s="18">
        <f t="shared" si="32"/>
        <v>-636.64081632653051</v>
      </c>
      <c r="G58" s="18">
        <f t="shared" si="32"/>
        <v>-872.55102040816314</v>
      </c>
      <c r="H58" s="18">
        <f t="shared" si="32"/>
        <v>-1140.4612244897958</v>
      </c>
      <c r="I58" s="18">
        <f t="shared" si="32"/>
        <v>-1329.3714285714284</v>
      </c>
      <c r="J58" s="18">
        <f t="shared" si="32"/>
        <v>-1471.281632653061</v>
      </c>
      <c r="K58" s="18">
        <f t="shared" si="32"/>
        <v>-1632.1918367346937</v>
      </c>
      <c r="L58" s="18">
        <f t="shared" si="32"/>
        <v>-956.10204081632628</v>
      </c>
      <c r="M58" s="59">
        <f t="shared" si="32"/>
        <v>-614.01224489795891</v>
      </c>
      <c r="N58" s="18">
        <f t="shared" si="32"/>
        <v>573.07755102040846</v>
      </c>
      <c r="O58" s="18">
        <f t="shared" si="32"/>
        <v>1760.1673469387758</v>
      </c>
      <c r="P58" s="18">
        <f t="shared" si="32"/>
        <v>2947.2571428571432</v>
      </c>
      <c r="Q58" s="18">
        <f t="shared" si="32"/>
        <v>4134.3469387755104</v>
      </c>
      <c r="R58" s="18">
        <f t="shared" si="32"/>
        <v>5321.436734693878</v>
      </c>
      <c r="S58" s="18">
        <f t="shared" si="32"/>
        <v>6508.5265306122456</v>
      </c>
      <c r="T58" s="18">
        <f t="shared" si="32"/>
        <v>7695.6163265306132</v>
      </c>
      <c r="U58" s="18">
        <f t="shared" si="32"/>
        <v>8882.7061224489808</v>
      </c>
      <c r="V58" s="18">
        <f t="shared" si="32"/>
        <v>10069.795918367348</v>
      </c>
      <c r="W58" s="18">
        <f t="shared" si="32"/>
        <v>11256.885714285716</v>
      </c>
      <c r="X58" s="18">
        <f t="shared" si="32"/>
        <v>12443.975510204084</v>
      </c>
      <c r="Y58" s="18">
        <f t="shared" si="32"/>
        <v>13631.065306122451</v>
      </c>
      <c r="Z58" s="18">
        <f t="shared" si="32"/>
        <v>14818.155102040819</v>
      </c>
      <c r="AA58" s="18">
        <f t="shared" si="32"/>
        <v>16005.244897959186</v>
      </c>
      <c r="AB58" s="18">
        <f t="shared" si="32"/>
        <v>17192.334693877554</v>
      </c>
      <c r="AC58" s="18">
        <f t="shared" si="32"/>
        <v>18379.424489795922</v>
      </c>
      <c r="AD58" s="18">
        <f t="shared" si="32"/>
        <v>19566.514285714289</v>
      </c>
      <c r="AE58" s="18">
        <f t="shared" si="32"/>
        <v>20753.604081632657</v>
      </c>
      <c r="AF58" s="18">
        <f t="shared" si="32"/>
        <v>21940.693877551024</v>
      </c>
      <c r="AG58" s="18">
        <f t="shared" si="32"/>
        <v>23127.783673469392</v>
      </c>
      <c r="AH58" s="18">
        <f t="shared" si="32"/>
        <v>24314.87346938776</v>
      </c>
      <c r="AI58" s="18">
        <f t="shared" si="32"/>
        <v>25501.963265306127</v>
      </c>
      <c r="AJ58" s="18">
        <f t="shared" si="32"/>
        <v>26689.053061224495</v>
      </c>
      <c r="AK58" s="18">
        <f t="shared" si="32"/>
        <v>27876.142857142862</v>
      </c>
      <c r="AL58" s="18">
        <f t="shared" si="32"/>
        <v>29063.23265306123</v>
      </c>
      <c r="AM58" s="18">
        <f t="shared" si="32"/>
        <v>30250.322448979598</v>
      </c>
      <c r="AN58" s="18">
        <f t="shared" si="32"/>
        <v>31437.412244897965</v>
      </c>
      <c r="AO58" s="18">
        <f t="shared" si="32"/>
        <v>32624.502040816333</v>
      </c>
      <c r="AP58" s="18">
        <f t="shared" si="32"/>
        <v>33811.591836734697</v>
      </c>
      <c r="AQ58" s="18">
        <f t="shared" si="32"/>
        <v>34998.681632653061</v>
      </c>
      <c r="AR58" s="18">
        <f t="shared" si="32"/>
        <v>36185.771428571425</v>
      </c>
      <c r="AS58" s="18">
        <f t="shared" si="32"/>
        <v>37372.861224489789</v>
      </c>
      <c r="AT58" s="18">
        <f t="shared" si="32"/>
        <v>38559.951020408153</v>
      </c>
      <c r="AU58" s="18">
        <f t="shared" si="32"/>
        <v>39747.040816326517</v>
      </c>
      <c r="AV58" s="18">
        <f t="shared" si="32"/>
        <v>40934.13061224488</v>
      </c>
      <c r="AW58" s="18">
        <f t="shared" si="32"/>
        <v>42121.220408163244</v>
      </c>
      <c r="AX58" s="18">
        <f t="shared" si="32"/>
        <v>43308.310204081608</v>
      </c>
      <c r="AY58" s="18">
        <f t="shared" si="32"/>
        <v>44495.399999999972</v>
      </c>
      <c r="AZ58" s="18">
        <f t="shared" si="32"/>
        <v>45682.489795918336</v>
      </c>
    </row>
  </sheetData>
  <conditionalFormatting sqref="C22:AZ22">
    <cfRule type="cellIs" dxfId="37" priority="15" operator="lessThan">
      <formula>0</formula>
    </cfRule>
    <cfRule type="cellIs" dxfId="36" priority="16" operator="greaterThan">
      <formula>0</formula>
    </cfRule>
  </conditionalFormatting>
  <conditionalFormatting sqref="C29:AZ29">
    <cfRule type="cellIs" dxfId="35" priority="13" operator="lessThanOrEqual">
      <formula>0</formula>
    </cfRule>
    <cfRule type="cellIs" dxfId="34" priority="14" operator="greaterThan">
      <formula>0</formula>
    </cfRule>
  </conditionalFormatting>
  <conditionalFormatting sqref="C36:AZ36">
    <cfRule type="cellIs" dxfId="33" priority="11" operator="lessThan">
      <formula>0</formula>
    </cfRule>
    <cfRule type="cellIs" dxfId="32" priority="12" operator="greaterThan">
      <formula>0</formula>
    </cfRule>
  </conditionalFormatting>
  <conditionalFormatting sqref="C43:AZ43">
    <cfRule type="cellIs" dxfId="31" priority="9" operator="lessThan">
      <formula>0</formula>
    </cfRule>
    <cfRule type="cellIs" dxfId="30" priority="10" operator="greaterThan">
      <formula>0</formula>
    </cfRule>
  </conditionalFormatting>
  <conditionalFormatting sqref="C50">
    <cfRule type="cellIs" dxfId="29" priority="7" operator="lessThan">
      <formula>0</formula>
    </cfRule>
    <cfRule type="cellIs" dxfId="28" priority="8" operator="greaterThan">
      <formula>0</formula>
    </cfRule>
  </conditionalFormatting>
  <conditionalFormatting sqref="D50:AZ50">
    <cfRule type="cellIs" dxfId="27" priority="5" operator="lessThan">
      <formula>0</formula>
    </cfRule>
    <cfRule type="cellIs" dxfId="26" priority="6" operator="greaterThan">
      <formula>0</formula>
    </cfRule>
  </conditionalFormatting>
  <conditionalFormatting sqref="C57">
    <cfRule type="cellIs" dxfId="25" priority="3" operator="lessThan">
      <formula>0</formula>
    </cfRule>
    <cfRule type="cellIs" dxfId="24" priority="4" operator="greaterThan">
      <formula>0</formula>
    </cfRule>
  </conditionalFormatting>
  <conditionalFormatting sqref="D57:AZ57">
    <cfRule type="cellIs" dxfId="23" priority="1" operator="lessThan">
      <formula>0</formula>
    </cfRule>
    <cfRule type="cellIs" dxfId="22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8"/>
  <sheetViews>
    <sheetView topLeftCell="A13" workbookViewId="0">
      <selection activeCell="C18" sqref="C18"/>
    </sheetView>
  </sheetViews>
  <sheetFormatPr defaultRowHeight="14.4" x14ac:dyDescent="0.3"/>
  <cols>
    <col min="1" max="1" width="34" customWidth="1"/>
    <col min="2" max="2" width="13.44140625" customWidth="1"/>
    <col min="4" max="4" width="10.6640625" bestFit="1" customWidth="1"/>
    <col min="7" max="7" width="16.6640625" bestFit="1" customWidth="1"/>
    <col min="16" max="18" width="10.6640625" bestFit="1" customWidth="1"/>
  </cols>
  <sheetData>
    <row r="1" spans="1:24" ht="18" x14ac:dyDescent="0.3">
      <c r="A1" s="6" t="s">
        <v>17</v>
      </c>
      <c r="B1" s="7"/>
      <c r="C1" s="7"/>
      <c r="D1" s="7"/>
      <c r="E1" s="7" t="s">
        <v>18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4" x14ac:dyDescent="0.3">
      <c r="A2" s="14" t="s">
        <v>28</v>
      </c>
      <c r="B2" s="7"/>
      <c r="C2" s="7"/>
      <c r="D2" s="7"/>
      <c r="E2" s="7" t="s">
        <v>21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4" x14ac:dyDescent="0.3">
      <c r="A3" s="14"/>
      <c r="B3" s="7"/>
      <c r="C3" s="7"/>
      <c r="D3" s="7"/>
      <c r="E3" s="7" t="s">
        <v>553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4" x14ac:dyDescent="0.3">
      <c r="B4" s="19"/>
      <c r="C4" s="7"/>
      <c r="D4" s="7"/>
      <c r="E4" s="7" t="s">
        <v>554</v>
      </c>
      <c r="O4" s="4"/>
      <c r="P4" s="7"/>
    </row>
    <row r="5" spans="1:24" x14ac:dyDescent="0.3">
      <c r="A5" s="8" t="s">
        <v>556</v>
      </c>
      <c r="B5" s="7"/>
      <c r="C5" s="7"/>
      <c r="D5" s="7"/>
      <c r="O5" s="7"/>
      <c r="P5" s="7"/>
    </row>
    <row r="6" spans="1:24" ht="59.4" x14ac:dyDescent="0.3">
      <c r="A6" s="43"/>
      <c r="B6" s="46" t="s">
        <v>24</v>
      </c>
      <c r="C6" s="47" t="s">
        <v>22</v>
      </c>
      <c r="D6" s="46" t="s">
        <v>23</v>
      </c>
      <c r="E6" s="43"/>
      <c r="F6" s="47" t="s">
        <v>557</v>
      </c>
      <c r="G6" s="46" t="s">
        <v>558</v>
      </c>
      <c r="H6" s="7"/>
      <c r="I6" s="7"/>
      <c r="J6" s="7"/>
      <c r="K6" s="7"/>
      <c r="L6" s="7"/>
      <c r="M6" s="7"/>
      <c r="N6" s="7"/>
      <c r="O6" s="7"/>
      <c r="P6" s="7"/>
    </row>
    <row r="7" spans="1:24" x14ac:dyDescent="0.3">
      <c r="A7" s="45" t="s">
        <v>3</v>
      </c>
      <c r="B7" s="49">
        <f>'Population overview'!G8</f>
        <v>0.7879673081162798</v>
      </c>
      <c r="C7" s="50">
        <f>'Population overview'!K8/M21</f>
        <v>54.134385569334803</v>
      </c>
      <c r="D7" s="48">
        <f ca="1">TODAY()+C7+11</f>
        <v>44581.134385569334</v>
      </c>
      <c r="E7" s="43"/>
      <c r="F7" s="50">
        <f>'Population overview'!M8/L21</f>
        <v>37.957393292682944</v>
      </c>
      <c r="G7" s="48">
        <f ca="1">TODAY()+F7</f>
        <v>44553.95739329268</v>
      </c>
      <c r="H7" s="7"/>
      <c r="I7" s="7"/>
      <c r="J7" s="7"/>
      <c r="K7" s="7"/>
      <c r="L7" s="7"/>
      <c r="M7" s="7"/>
      <c r="N7" s="7"/>
      <c r="O7" s="7"/>
      <c r="P7" s="31"/>
      <c r="Q7" s="39"/>
      <c r="R7" s="39"/>
    </row>
    <row r="8" spans="1:24" x14ac:dyDescent="0.3">
      <c r="A8" s="45"/>
      <c r="B8" s="49"/>
      <c r="C8" s="50"/>
      <c r="D8" s="48"/>
      <c r="E8" s="43"/>
      <c r="F8" s="44"/>
      <c r="G8" s="44"/>
      <c r="H8" s="7"/>
      <c r="I8" s="7"/>
      <c r="J8" s="7"/>
      <c r="K8" s="7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27" customFormat="1" x14ac:dyDescent="0.3">
      <c r="A9" s="45" t="s">
        <v>4</v>
      </c>
      <c r="B9" s="49">
        <f>'Population overview'!G10</f>
        <v>0.81965574680732922</v>
      </c>
      <c r="C9" s="50">
        <f>'Population overview'!K10/M28</f>
        <v>49.695060483870968</v>
      </c>
      <c r="D9" s="48">
        <f ca="1">TODAY()+C9+11</f>
        <v>44576.695060483871</v>
      </c>
      <c r="E9" s="43"/>
      <c r="F9" s="50">
        <f>'Population overview'!M10/L28</f>
        <v>30.145833333333332</v>
      </c>
      <c r="G9" s="48">
        <f ca="1">TODAY()+F9</f>
        <v>44546.145833333336</v>
      </c>
      <c r="H9" s="7"/>
      <c r="I9" s="7"/>
      <c r="J9" s="7"/>
      <c r="K9" s="7"/>
      <c r="L9" s="7"/>
      <c r="M9" s="7"/>
      <c r="N9" s="7"/>
      <c r="O9" s="7"/>
      <c r="P9" s="7"/>
      <c r="Q9" s="44"/>
      <c r="R9" s="26"/>
      <c r="S9" s="19"/>
      <c r="T9" s="19"/>
      <c r="U9" s="44"/>
      <c r="V9" s="44"/>
      <c r="W9" s="44"/>
      <c r="X9" s="44"/>
    </row>
    <row r="10" spans="1:24" s="27" customFormat="1" x14ac:dyDescent="0.3">
      <c r="A10" s="45" t="s">
        <v>5</v>
      </c>
      <c r="B10" s="49">
        <f>'Population overview'!G11</f>
        <v>0.80262792166771957</v>
      </c>
      <c r="C10" s="50">
        <f>'Population overview'!K11/M35</f>
        <v>64.393927444794954</v>
      </c>
      <c r="D10" s="48">
        <f t="shared" ref="D10:D12" ca="1" si="0">TODAY()+C10+11</f>
        <v>44591.393927444798</v>
      </c>
      <c r="E10" s="43"/>
      <c r="F10" s="50">
        <f>'Population overview'!M11/L35</f>
        <v>43.228365384615387</v>
      </c>
      <c r="G10" s="48">
        <f ca="1">TODAY()+F10</f>
        <v>44559.228365384617</v>
      </c>
      <c r="H10" s="7"/>
      <c r="I10" s="7"/>
      <c r="J10" s="7"/>
      <c r="K10" s="7"/>
      <c r="L10" s="7"/>
      <c r="M10" s="7"/>
      <c r="N10" s="7"/>
      <c r="O10" s="7"/>
      <c r="P10" s="7"/>
    </row>
    <row r="11" spans="1:24" s="27" customFormat="1" x14ac:dyDescent="0.3">
      <c r="A11" s="45" t="s">
        <v>6</v>
      </c>
      <c r="B11" s="49">
        <f>'Population overview'!G12</f>
        <v>0.76419372993014867</v>
      </c>
      <c r="C11" s="50">
        <f>'Population overview'!K12/M42</f>
        <v>51.324036577400371</v>
      </c>
      <c r="D11" s="48">
        <f t="shared" ca="1" si="0"/>
        <v>44578.324036577404</v>
      </c>
      <c r="E11" s="43"/>
      <c r="F11" s="50">
        <f>'Population overview'!M12/L42</f>
        <v>38.390508021390367</v>
      </c>
      <c r="G11" s="48">
        <f t="shared" ref="G11" ca="1" si="1">TODAY()+F11</f>
        <v>44554.390508021388</v>
      </c>
      <c r="H11" s="7"/>
      <c r="I11" s="7"/>
      <c r="J11" s="7"/>
      <c r="K11" s="7"/>
      <c r="L11" s="7"/>
      <c r="M11" s="7"/>
      <c r="N11" s="7"/>
      <c r="O11" s="7"/>
      <c r="P11" s="7"/>
    </row>
    <row r="12" spans="1:24" s="27" customFormat="1" x14ac:dyDescent="0.3">
      <c r="A12" s="45" t="s">
        <v>29</v>
      </c>
      <c r="B12" s="49">
        <f>'Population overview'!G13</f>
        <v>0.70455841616424963</v>
      </c>
      <c r="C12" s="50">
        <f>'Population overview'!K13/M49</f>
        <v>55.059660574412518</v>
      </c>
      <c r="D12" s="48">
        <f t="shared" ca="1" si="0"/>
        <v>44582.059660574414</v>
      </c>
      <c r="E12" s="43"/>
      <c r="F12" s="50">
        <f>'Population overview'!M13/L49</f>
        <v>42.592136968928351</v>
      </c>
      <c r="G12" s="48">
        <f ca="1">TODAY()+F12</f>
        <v>44558.592136968931</v>
      </c>
      <c r="H12" s="7"/>
      <c r="I12" s="7"/>
      <c r="J12" s="7"/>
      <c r="K12" s="7"/>
      <c r="L12" s="7"/>
      <c r="M12" s="7"/>
      <c r="N12" s="7"/>
      <c r="O12" s="7"/>
      <c r="P12" s="7"/>
    </row>
    <row r="13" spans="1:24" s="27" customFormat="1" x14ac:dyDescent="0.3">
      <c r="A13" s="15"/>
      <c r="B13" s="41"/>
      <c r="C13" s="11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24" x14ac:dyDescent="0.3">
      <c r="A14" s="7"/>
      <c r="B14" s="7"/>
      <c r="C14" s="7"/>
      <c r="D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24" x14ac:dyDescent="0.3">
      <c r="A15" s="8" t="s">
        <v>9</v>
      </c>
      <c r="B15" s="9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24" x14ac:dyDescent="0.3">
      <c r="A16" s="7"/>
      <c r="B16" s="37"/>
      <c r="C16" s="3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31" ht="28.8" x14ac:dyDescent="0.3">
      <c r="A17" s="7"/>
      <c r="B17" s="17" t="s">
        <v>10</v>
      </c>
      <c r="C17" s="20">
        <v>44505</v>
      </c>
      <c r="D17" s="21">
        <v>44506</v>
      </c>
      <c r="E17" s="21">
        <v>44507</v>
      </c>
      <c r="F17" s="12">
        <v>44508</v>
      </c>
      <c r="G17" s="21">
        <v>44509</v>
      </c>
      <c r="H17" s="21">
        <v>44510</v>
      </c>
      <c r="I17" s="12">
        <v>44511</v>
      </c>
      <c r="J17" s="21">
        <v>44512</v>
      </c>
      <c r="K17" s="21">
        <v>44513</v>
      </c>
      <c r="L17" s="12">
        <v>44514</v>
      </c>
      <c r="M17" s="21">
        <v>44515</v>
      </c>
      <c r="N17" s="21">
        <v>44516</v>
      </c>
      <c r="O17" s="12">
        <v>44517</v>
      </c>
      <c r="P17" s="21">
        <v>44518</v>
      </c>
      <c r="Q17" s="21">
        <v>44519</v>
      </c>
      <c r="R17" s="12">
        <v>44520</v>
      </c>
      <c r="S17" s="21">
        <v>44521</v>
      </c>
      <c r="T17" s="21">
        <v>44522</v>
      </c>
      <c r="U17" s="12">
        <v>44523</v>
      </c>
      <c r="V17" s="21">
        <v>44524</v>
      </c>
      <c r="W17" s="21">
        <v>44525</v>
      </c>
      <c r="X17" s="12">
        <v>44526</v>
      </c>
      <c r="Y17" s="21">
        <v>44527</v>
      </c>
      <c r="Z17" s="21">
        <v>44528</v>
      </c>
      <c r="AA17" s="12">
        <v>44529</v>
      </c>
      <c r="AB17" s="21">
        <v>44530</v>
      </c>
      <c r="AC17" s="21">
        <v>44531</v>
      </c>
      <c r="AD17" s="12">
        <v>44532</v>
      </c>
      <c r="AE17" s="21">
        <v>44533</v>
      </c>
    </row>
    <row r="18" spans="1:31" x14ac:dyDescent="0.3">
      <c r="A18" s="10" t="s">
        <v>3</v>
      </c>
      <c r="B18" s="36">
        <v>24125.799999999988</v>
      </c>
      <c r="C18" s="38">
        <f>$B$18/28</f>
        <v>861.6357142857139</v>
      </c>
      <c r="D18" s="38">
        <f t="shared" ref="D18:AE18" si="2">$B$18/28</f>
        <v>861.6357142857139</v>
      </c>
      <c r="E18" s="38">
        <f t="shared" si="2"/>
        <v>861.6357142857139</v>
      </c>
      <c r="F18" s="38">
        <f t="shared" si="2"/>
        <v>861.6357142857139</v>
      </c>
      <c r="G18" s="38">
        <f t="shared" si="2"/>
        <v>861.6357142857139</v>
      </c>
      <c r="H18" s="38">
        <f t="shared" si="2"/>
        <v>861.6357142857139</v>
      </c>
      <c r="I18" s="38">
        <f t="shared" si="2"/>
        <v>861.6357142857139</v>
      </c>
      <c r="J18" s="38">
        <f t="shared" si="2"/>
        <v>861.6357142857139</v>
      </c>
      <c r="K18" s="38">
        <f t="shared" si="2"/>
        <v>861.6357142857139</v>
      </c>
      <c r="L18" s="38">
        <f t="shared" si="2"/>
        <v>861.6357142857139</v>
      </c>
      <c r="M18" s="38">
        <f t="shared" si="2"/>
        <v>861.6357142857139</v>
      </c>
      <c r="N18" s="38">
        <f t="shared" si="2"/>
        <v>861.6357142857139</v>
      </c>
      <c r="O18" s="38">
        <f t="shared" si="2"/>
        <v>861.6357142857139</v>
      </c>
      <c r="P18" s="38">
        <f t="shared" si="2"/>
        <v>861.6357142857139</v>
      </c>
      <c r="Q18" s="38">
        <f t="shared" si="2"/>
        <v>861.6357142857139</v>
      </c>
      <c r="R18" s="38">
        <f t="shared" si="2"/>
        <v>861.6357142857139</v>
      </c>
      <c r="S18" s="38">
        <f t="shared" si="2"/>
        <v>861.6357142857139</v>
      </c>
      <c r="T18" s="38">
        <f t="shared" si="2"/>
        <v>861.6357142857139</v>
      </c>
      <c r="U18" s="38">
        <f t="shared" si="2"/>
        <v>861.6357142857139</v>
      </c>
      <c r="V18" s="38">
        <f t="shared" si="2"/>
        <v>861.6357142857139</v>
      </c>
      <c r="W18" s="38">
        <f t="shared" si="2"/>
        <v>861.6357142857139</v>
      </c>
      <c r="X18" s="38">
        <f t="shared" si="2"/>
        <v>861.6357142857139</v>
      </c>
      <c r="Y18" s="38">
        <f t="shared" si="2"/>
        <v>861.6357142857139</v>
      </c>
      <c r="Z18" s="38">
        <f t="shared" si="2"/>
        <v>861.6357142857139</v>
      </c>
      <c r="AA18" s="38">
        <f t="shared" si="2"/>
        <v>861.6357142857139</v>
      </c>
      <c r="AB18" s="38">
        <f t="shared" si="2"/>
        <v>861.6357142857139</v>
      </c>
      <c r="AC18" s="38">
        <f t="shared" si="2"/>
        <v>861.6357142857139</v>
      </c>
      <c r="AD18" s="38">
        <f t="shared" si="2"/>
        <v>861.6357142857139</v>
      </c>
      <c r="AE18" s="38">
        <f t="shared" si="2"/>
        <v>861.6357142857139</v>
      </c>
    </row>
    <row r="19" spans="1:31" x14ac:dyDescent="0.3">
      <c r="A19" s="44" t="s">
        <v>12</v>
      </c>
      <c r="B19" s="51">
        <v>17775.600000000006</v>
      </c>
      <c r="C19" s="26">
        <f>C26+C33+C40</f>
        <v>328</v>
      </c>
      <c r="D19" s="26">
        <f t="shared" ref="D19:L19" si="3">D26+D33+D40</f>
        <v>553</v>
      </c>
      <c r="E19" s="26">
        <f t="shared" si="3"/>
        <v>250</v>
      </c>
      <c r="F19" s="26">
        <f t="shared" si="3"/>
        <v>336</v>
      </c>
      <c r="G19" s="26">
        <f t="shared" si="3"/>
        <v>397</v>
      </c>
      <c r="H19" s="26">
        <f t="shared" si="3"/>
        <v>356</v>
      </c>
      <c r="I19" s="26">
        <f t="shared" si="3"/>
        <v>387</v>
      </c>
      <c r="J19" s="26">
        <f t="shared" si="3"/>
        <v>434</v>
      </c>
      <c r="K19" s="26">
        <f t="shared" si="3"/>
        <v>427</v>
      </c>
      <c r="L19" s="26">
        <f t="shared" si="3"/>
        <v>287</v>
      </c>
      <c r="M19" s="26">
        <f t="shared" ref="M19" si="4">M26+M33+M40</f>
        <v>373</v>
      </c>
      <c r="N19" s="7"/>
      <c r="O19" s="7"/>
      <c r="P19" s="7"/>
    </row>
    <row r="20" spans="1:31" s="26" customFormat="1" x14ac:dyDescent="0.3">
      <c r="A20" s="56" t="s">
        <v>13</v>
      </c>
      <c r="B20" s="18"/>
      <c r="C20" s="26">
        <f>C27+C34+C41</f>
        <v>2896</v>
      </c>
      <c r="D20" s="26">
        <f t="shared" ref="D20:L20" si="5">D27+D34+D41</f>
        <v>2871</v>
      </c>
      <c r="E20" s="26">
        <f t="shared" si="5"/>
        <v>2811</v>
      </c>
      <c r="F20" s="26">
        <f t="shared" si="5"/>
        <v>2617</v>
      </c>
      <c r="G20" s="26">
        <f t="shared" si="5"/>
        <v>2550</v>
      </c>
      <c r="H20" s="26">
        <f t="shared" si="5"/>
        <v>2563</v>
      </c>
      <c r="I20" s="26">
        <f t="shared" si="5"/>
        <v>2607</v>
      </c>
      <c r="J20" s="26">
        <f t="shared" si="5"/>
        <v>2713</v>
      </c>
      <c r="K20" s="26">
        <f t="shared" si="5"/>
        <v>2587</v>
      </c>
      <c r="L20" s="26">
        <f t="shared" si="5"/>
        <v>2624</v>
      </c>
      <c r="M20" s="26">
        <f t="shared" ref="M20" si="6">M27+M34+M41</f>
        <v>2661</v>
      </c>
      <c r="N20" s="56"/>
      <c r="O20" s="56"/>
      <c r="P20" s="56"/>
    </row>
    <row r="21" spans="1:31" x14ac:dyDescent="0.3">
      <c r="A21" s="7" t="s">
        <v>14</v>
      </c>
      <c r="B21" s="19"/>
      <c r="C21" s="26">
        <f>C20/7</f>
        <v>413.71428571428572</v>
      </c>
      <c r="D21" s="26">
        <f t="shared" ref="D21:AE21" si="7">D20/7</f>
        <v>410.14285714285717</v>
      </c>
      <c r="E21" s="26">
        <f t="shared" si="7"/>
        <v>401.57142857142856</v>
      </c>
      <c r="F21" s="26">
        <f t="shared" si="7"/>
        <v>373.85714285714283</v>
      </c>
      <c r="G21" s="26">
        <f t="shared" si="7"/>
        <v>364.28571428571428</v>
      </c>
      <c r="H21" s="26">
        <f t="shared" si="7"/>
        <v>366.14285714285717</v>
      </c>
      <c r="I21" s="26">
        <f t="shared" si="7"/>
        <v>372.42857142857144</v>
      </c>
      <c r="J21" s="26">
        <f t="shared" si="7"/>
        <v>387.57142857142856</v>
      </c>
      <c r="K21" s="26">
        <f t="shared" si="7"/>
        <v>369.57142857142856</v>
      </c>
      <c r="L21" s="26">
        <f t="shared" si="7"/>
        <v>374.85714285714283</v>
      </c>
      <c r="M21" s="26">
        <f t="shared" si="7"/>
        <v>380.14285714285717</v>
      </c>
      <c r="N21" s="26">
        <f t="shared" si="7"/>
        <v>0</v>
      </c>
      <c r="O21" s="26">
        <f t="shared" si="7"/>
        <v>0</v>
      </c>
      <c r="P21" s="26">
        <f t="shared" si="7"/>
        <v>0</v>
      </c>
      <c r="Q21" s="26">
        <f t="shared" si="7"/>
        <v>0</v>
      </c>
      <c r="R21" s="26">
        <f t="shared" si="7"/>
        <v>0</v>
      </c>
      <c r="S21" s="26">
        <f t="shared" si="7"/>
        <v>0</v>
      </c>
      <c r="T21" s="26">
        <f t="shared" si="7"/>
        <v>0</v>
      </c>
      <c r="U21" s="26">
        <f t="shared" si="7"/>
        <v>0</v>
      </c>
      <c r="V21" s="26">
        <f t="shared" si="7"/>
        <v>0</v>
      </c>
      <c r="W21" s="26">
        <f t="shared" si="7"/>
        <v>0</v>
      </c>
      <c r="X21" s="26">
        <f t="shared" si="7"/>
        <v>0</v>
      </c>
      <c r="Y21" s="26">
        <f t="shared" si="7"/>
        <v>0</v>
      </c>
      <c r="Z21" s="26">
        <f t="shared" si="7"/>
        <v>0</v>
      </c>
      <c r="AA21" s="26">
        <f t="shared" si="7"/>
        <v>0</v>
      </c>
      <c r="AB21" s="26">
        <f t="shared" si="7"/>
        <v>0</v>
      </c>
      <c r="AC21" s="26">
        <f t="shared" si="7"/>
        <v>0</v>
      </c>
      <c r="AD21" s="26">
        <f t="shared" si="7"/>
        <v>0</v>
      </c>
      <c r="AE21" s="26">
        <f t="shared" si="7"/>
        <v>0</v>
      </c>
    </row>
    <row r="22" spans="1:31" x14ac:dyDescent="0.3">
      <c r="A22" s="7" t="s">
        <v>15</v>
      </c>
      <c r="B22" s="19"/>
      <c r="C22" s="32">
        <f>IF(C19="",0, C18-C19)</f>
        <v>533.6357142857139</v>
      </c>
      <c r="D22" s="32">
        <f t="shared" ref="D22:AE22" si="8">IF(D19="",0, D18-D19)</f>
        <v>308.6357142857139</v>
      </c>
      <c r="E22" s="32">
        <f t="shared" si="8"/>
        <v>611.6357142857139</v>
      </c>
      <c r="F22" s="32">
        <f t="shared" si="8"/>
        <v>525.6357142857139</v>
      </c>
      <c r="G22" s="32">
        <f t="shared" si="8"/>
        <v>464.6357142857139</v>
      </c>
      <c r="H22" s="32">
        <f t="shared" si="8"/>
        <v>505.6357142857139</v>
      </c>
      <c r="I22" s="32">
        <f t="shared" si="8"/>
        <v>474.6357142857139</v>
      </c>
      <c r="J22" s="32">
        <f t="shared" si="8"/>
        <v>427.6357142857139</v>
      </c>
      <c r="K22" s="32">
        <f t="shared" si="8"/>
        <v>434.6357142857139</v>
      </c>
      <c r="L22" s="32">
        <f t="shared" si="8"/>
        <v>574.6357142857139</v>
      </c>
      <c r="M22" s="32">
        <f t="shared" si="8"/>
        <v>488.6357142857139</v>
      </c>
      <c r="N22" s="32">
        <f t="shared" si="8"/>
        <v>0</v>
      </c>
      <c r="O22" s="32">
        <f t="shared" si="8"/>
        <v>0</v>
      </c>
      <c r="P22" s="32">
        <f t="shared" si="8"/>
        <v>0</v>
      </c>
      <c r="Q22" s="32">
        <f t="shared" si="8"/>
        <v>0</v>
      </c>
      <c r="R22" s="32">
        <f t="shared" si="8"/>
        <v>0</v>
      </c>
      <c r="S22" s="32">
        <f t="shared" si="8"/>
        <v>0</v>
      </c>
      <c r="T22" s="32">
        <f t="shared" si="8"/>
        <v>0</v>
      </c>
      <c r="U22" s="32">
        <f t="shared" si="8"/>
        <v>0</v>
      </c>
      <c r="V22" s="32">
        <f t="shared" si="8"/>
        <v>0</v>
      </c>
      <c r="W22" s="32">
        <f t="shared" si="8"/>
        <v>0</v>
      </c>
      <c r="X22" s="32">
        <f t="shared" si="8"/>
        <v>0</v>
      </c>
      <c r="Y22" s="32">
        <f t="shared" si="8"/>
        <v>0</v>
      </c>
      <c r="Z22" s="32">
        <f t="shared" si="8"/>
        <v>0</v>
      </c>
      <c r="AA22" s="32">
        <f t="shared" si="8"/>
        <v>0</v>
      </c>
      <c r="AB22" s="32">
        <f t="shared" si="8"/>
        <v>0</v>
      </c>
      <c r="AC22" s="32">
        <f t="shared" si="8"/>
        <v>0</v>
      </c>
      <c r="AD22" s="32">
        <f t="shared" si="8"/>
        <v>0</v>
      </c>
      <c r="AE22" s="32">
        <f t="shared" si="8"/>
        <v>0</v>
      </c>
    </row>
    <row r="23" spans="1:31" x14ac:dyDescent="0.3">
      <c r="A23" s="7" t="s">
        <v>8</v>
      </c>
      <c r="B23" s="19"/>
      <c r="C23" s="18">
        <f>C22</f>
        <v>533.6357142857139</v>
      </c>
      <c r="D23" s="18">
        <f>IF(D22=0,0,D22+C23)</f>
        <v>842.2714285714278</v>
      </c>
      <c r="E23" s="18">
        <f t="shared" ref="E23:AE23" si="9">IF(E22=0,0,E22+D23)</f>
        <v>1453.9071428571417</v>
      </c>
      <c r="F23" s="18">
        <f t="shared" si="9"/>
        <v>1979.5428571428556</v>
      </c>
      <c r="G23" s="18">
        <f t="shared" si="9"/>
        <v>2444.1785714285697</v>
      </c>
      <c r="H23" s="18">
        <f t="shared" si="9"/>
        <v>2949.8142857142839</v>
      </c>
      <c r="I23" s="18">
        <f t="shared" si="9"/>
        <v>3424.449999999998</v>
      </c>
      <c r="J23" s="18">
        <f t="shared" si="9"/>
        <v>3852.0857142857121</v>
      </c>
      <c r="K23" s="18">
        <f t="shared" si="9"/>
        <v>4286.7214285714263</v>
      </c>
      <c r="L23" s="18">
        <f t="shared" si="9"/>
        <v>4861.3571428571404</v>
      </c>
      <c r="M23" s="58">
        <f t="shared" si="9"/>
        <v>5349.9928571428545</v>
      </c>
      <c r="N23" s="18">
        <f t="shared" si="9"/>
        <v>0</v>
      </c>
      <c r="O23" s="18">
        <f t="shared" si="9"/>
        <v>0</v>
      </c>
      <c r="P23" s="18">
        <f t="shared" si="9"/>
        <v>0</v>
      </c>
      <c r="Q23" s="18">
        <f t="shared" si="9"/>
        <v>0</v>
      </c>
      <c r="R23" s="18">
        <f t="shared" si="9"/>
        <v>0</v>
      </c>
      <c r="S23" s="18">
        <f t="shared" si="9"/>
        <v>0</v>
      </c>
      <c r="T23" s="18">
        <f t="shared" si="9"/>
        <v>0</v>
      </c>
      <c r="U23" s="18">
        <f t="shared" si="9"/>
        <v>0</v>
      </c>
      <c r="V23" s="18">
        <f t="shared" si="9"/>
        <v>0</v>
      </c>
      <c r="W23" s="18">
        <f t="shared" si="9"/>
        <v>0</v>
      </c>
      <c r="X23" s="18">
        <f t="shared" si="9"/>
        <v>0</v>
      </c>
      <c r="Y23" s="18">
        <f t="shared" si="9"/>
        <v>0</v>
      </c>
      <c r="Z23" s="18">
        <f t="shared" si="9"/>
        <v>0</v>
      </c>
      <c r="AA23" s="18">
        <f t="shared" si="9"/>
        <v>0</v>
      </c>
      <c r="AB23" s="18">
        <f t="shared" si="9"/>
        <v>0</v>
      </c>
      <c r="AC23" s="18">
        <f t="shared" si="9"/>
        <v>0</v>
      </c>
      <c r="AD23" s="18">
        <f t="shared" si="9"/>
        <v>0</v>
      </c>
      <c r="AE23" s="18">
        <f t="shared" si="9"/>
        <v>0</v>
      </c>
    </row>
    <row r="24" spans="1:31" x14ac:dyDescent="0.3">
      <c r="A24" s="4"/>
      <c r="B24" s="19"/>
      <c r="C24" s="7"/>
      <c r="D24" s="1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31" x14ac:dyDescent="0.3">
      <c r="A25" s="10" t="s">
        <v>4</v>
      </c>
      <c r="B25" s="36">
        <v>4186.25</v>
      </c>
      <c r="C25" s="38">
        <f>$B$25/28</f>
        <v>149.50892857142858</v>
      </c>
      <c r="D25" s="38">
        <f t="shared" ref="D25:AE25" si="10">$B$25/28</f>
        <v>149.50892857142858</v>
      </c>
      <c r="E25" s="38">
        <f t="shared" si="10"/>
        <v>149.50892857142858</v>
      </c>
      <c r="F25" s="38">
        <f t="shared" si="10"/>
        <v>149.50892857142858</v>
      </c>
      <c r="G25" s="38">
        <f t="shared" si="10"/>
        <v>149.50892857142858</v>
      </c>
      <c r="H25" s="38">
        <f t="shared" si="10"/>
        <v>149.50892857142858</v>
      </c>
      <c r="I25" s="38">
        <f t="shared" si="10"/>
        <v>149.50892857142858</v>
      </c>
      <c r="J25" s="38">
        <f t="shared" si="10"/>
        <v>149.50892857142858</v>
      </c>
      <c r="K25" s="38">
        <f t="shared" si="10"/>
        <v>149.50892857142858</v>
      </c>
      <c r="L25" s="38">
        <f t="shared" si="10"/>
        <v>149.50892857142858</v>
      </c>
      <c r="M25" s="38">
        <f t="shared" si="10"/>
        <v>149.50892857142858</v>
      </c>
      <c r="N25" s="38">
        <f t="shared" si="10"/>
        <v>149.50892857142858</v>
      </c>
      <c r="O25" s="38">
        <f t="shared" si="10"/>
        <v>149.50892857142858</v>
      </c>
      <c r="P25" s="38">
        <f t="shared" si="10"/>
        <v>149.50892857142858</v>
      </c>
      <c r="Q25" s="38">
        <f t="shared" si="10"/>
        <v>149.50892857142858</v>
      </c>
      <c r="R25" s="38">
        <f t="shared" si="10"/>
        <v>149.50892857142858</v>
      </c>
      <c r="S25" s="38">
        <f t="shared" si="10"/>
        <v>149.50892857142858</v>
      </c>
      <c r="T25" s="38">
        <f t="shared" si="10"/>
        <v>149.50892857142858</v>
      </c>
      <c r="U25" s="38">
        <f t="shared" si="10"/>
        <v>149.50892857142858</v>
      </c>
      <c r="V25" s="38">
        <f t="shared" si="10"/>
        <v>149.50892857142858</v>
      </c>
      <c r="W25" s="38">
        <f t="shared" si="10"/>
        <v>149.50892857142858</v>
      </c>
      <c r="X25" s="38">
        <f t="shared" si="10"/>
        <v>149.50892857142858</v>
      </c>
      <c r="Y25" s="38">
        <f t="shared" si="10"/>
        <v>149.50892857142858</v>
      </c>
      <c r="Z25" s="38">
        <f t="shared" si="10"/>
        <v>149.50892857142858</v>
      </c>
      <c r="AA25" s="38">
        <f t="shared" si="10"/>
        <v>149.50892857142858</v>
      </c>
      <c r="AB25" s="38">
        <f t="shared" si="10"/>
        <v>149.50892857142858</v>
      </c>
      <c r="AC25" s="38">
        <f t="shared" si="10"/>
        <v>149.50892857142858</v>
      </c>
      <c r="AD25" s="38">
        <f t="shared" si="10"/>
        <v>149.50892857142858</v>
      </c>
      <c r="AE25" s="38">
        <f t="shared" si="10"/>
        <v>149.50892857142858</v>
      </c>
    </row>
    <row r="26" spans="1:31" x14ac:dyDescent="0.3">
      <c r="A26" s="44" t="s">
        <v>12</v>
      </c>
      <c r="B26" s="51">
        <v>2835.5</v>
      </c>
      <c r="C26" s="26">
        <v>64</v>
      </c>
      <c r="D26" s="19">
        <v>103</v>
      </c>
      <c r="E26" s="19">
        <v>45</v>
      </c>
      <c r="F26" s="44">
        <v>79</v>
      </c>
      <c r="G26" s="44">
        <v>82</v>
      </c>
      <c r="H26" s="44">
        <v>57</v>
      </c>
      <c r="I26" s="44">
        <v>84</v>
      </c>
      <c r="J26" s="7">
        <v>86</v>
      </c>
      <c r="K26" s="7">
        <v>53</v>
      </c>
      <c r="L26" s="7">
        <v>63</v>
      </c>
      <c r="M26" s="7">
        <v>71</v>
      </c>
      <c r="N26" s="7"/>
      <c r="O26" s="7"/>
      <c r="P26" s="7"/>
    </row>
    <row r="27" spans="1:31" x14ac:dyDescent="0.3">
      <c r="A27" s="7" t="s">
        <v>13</v>
      </c>
      <c r="B27" s="13"/>
      <c r="C27" s="13">
        <v>481</v>
      </c>
      <c r="D27" s="7">
        <v>490</v>
      </c>
      <c r="E27" s="7">
        <v>492</v>
      </c>
      <c r="F27" s="7">
        <v>484</v>
      </c>
      <c r="G27" s="7">
        <v>493</v>
      </c>
      <c r="H27" s="7">
        <v>499</v>
      </c>
      <c r="I27" s="7">
        <v>514</v>
      </c>
      <c r="J27" s="7">
        <v>536</v>
      </c>
      <c r="K27" s="7">
        <v>486</v>
      </c>
      <c r="L27" s="7">
        <v>504</v>
      </c>
      <c r="M27" s="7">
        <v>496</v>
      </c>
      <c r="N27" s="7"/>
      <c r="O27" s="7"/>
      <c r="P27" s="7"/>
    </row>
    <row r="28" spans="1:31" x14ac:dyDescent="0.3">
      <c r="A28" s="7" t="s">
        <v>14</v>
      </c>
      <c r="B28" s="13"/>
      <c r="C28" s="26">
        <f>C27/7</f>
        <v>68.714285714285708</v>
      </c>
      <c r="D28" s="26">
        <f t="shared" ref="D28" si="11">D27/7</f>
        <v>70</v>
      </c>
      <c r="E28" s="26">
        <f t="shared" ref="E28" si="12">E27/7</f>
        <v>70.285714285714292</v>
      </c>
      <c r="F28" s="26">
        <f t="shared" ref="F28" si="13">F27/7</f>
        <v>69.142857142857139</v>
      </c>
      <c r="G28" s="26">
        <f t="shared" ref="G28" si="14">G27/7</f>
        <v>70.428571428571431</v>
      </c>
      <c r="H28" s="26">
        <f t="shared" ref="H28" si="15">H27/7</f>
        <v>71.285714285714292</v>
      </c>
      <c r="I28" s="26">
        <f t="shared" ref="I28" si="16">I27/7</f>
        <v>73.428571428571431</v>
      </c>
      <c r="J28" s="26">
        <f t="shared" ref="J28" si="17">J27/7</f>
        <v>76.571428571428569</v>
      </c>
      <c r="K28" s="26">
        <f t="shared" ref="K28" si="18">K27/7</f>
        <v>69.428571428571431</v>
      </c>
      <c r="L28" s="26">
        <f t="shared" ref="L28" si="19">L27/7</f>
        <v>72</v>
      </c>
      <c r="M28" s="26">
        <f t="shared" ref="M28" si="20">M27/7</f>
        <v>70.857142857142861</v>
      </c>
      <c r="N28" s="26">
        <f t="shared" ref="N28" si="21">N27/7</f>
        <v>0</v>
      </c>
      <c r="O28" s="26">
        <f t="shared" ref="O28" si="22">O27/7</f>
        <v>0</v>
      </c>
      <c r="P28" s="26">
        <f t="shared" ref="P28" si="23">P27/7</f>
        <v>0</v>
      </c>
      <c r="Q28" s="26">
        <f t="shared" ref="Q28" si="24">Q27/7</f>
        <v>0</v>
      </c>
      <c r="R28" s="26">
        <f t="shared" ref="R28" si="25">R27/7</f>
        <v>0</v>
      </c>
      <c r="S28" s="26">
        <f t="shared" ref="S28" si="26">S27/7</f>
        <v>0</v>
      </c>
      <c r="T28" s="26">
        <f t="shared" ref="T28" si="27">T27/7</f>
        <v>0</v>
      </c>
      <c r="U28" s="26">
        <f t="shared" ref="U28" si="28">U27/7</f>
        <v>0</v>
      </c>
      <c r="V28" s="26">
        <f t="shared" ref="V28" si="29">V27/7</f>
        <v>0</v>
      </c>
      <c r="W28" s="26">
        <f t="shared" ref="W28" si="30">W27/7</f>
        <v>0</v>
      </c>
      <c r="X28" s="26">
        <f t="shared" ref="X28" si="31">X27/7</f>
        <v>0</v>
      </c>
      <c r="Y28" s="26">
        <f t="shared" ref="Y28" si="32">Y27/7</f>
        <v>0</v>
      </c>
      <c r="Z28" s="26">
        <f t="shared" ref="Z28" si="33">Z27/7</f>
        <v>0</v>
      </c>
      <c r="AA28" s="26">
        <f t="shared" ref="AA28" si="34">AA27/7</f>
        <v>0</v>
      </c>
      <c r="AB28" s="26">
        <f t="shared" ref="AB28" si="35">AB27/7</f>
        <v>0</v>
      </c>
      <c r="AC28" s="26">
        <f t="shared" ref="AC28" si="36">AC27/7</f>
        <v>0</v>
      </c>
      <c r="AD28" s="26">
        <f t="shared" ref="AD28" si="37">AD27/7</f>
        <v>0</v>
      </c>
      <c r="AE28" s="26">
        <f t="shared" ref="AE28" si="38">AE27/7</f>
        <v>0</v>
      </c>
    </row>
    <row r="29" spans="1:31" x14ac:dyDescent="0.3">
      <c r="A29" s="7" t="s">
        <v>15</v>
      </c>
      <c r="B29" s="13"/>
      <c r="C29" s="32">
        <f>IF(C26="",0, C25-C26)</f>
        <v>85.508928571428584</v>
      </c>
      <c r="D29" s="32">
        <f t="shared" ref="D29:AE29" si="39">IF(D26="",0, D25-D26)</f>
        <v>46.508928571428584</v>
      </c>
      <c r="E29" s="32">
        <f t="shared" si="39"/>
        <v>104.50892857142858</v>
      </c>
      <c r="F29" s="32">
        <f t="shared" si="39"/>
        <v>70.508928571428584</v>
      </c>
      <c r="G29" s="32">
        <f t="shared" si="39"/>
        <v>67.508928571428584</v>
      </c>
      <c r="H29" s="32">
        <f t="shared" si="39"/>
        <v>92.508928571428584</v>
      </c>
      <c r="I29" s="32">
        <f t="shared" si="39"/>
        <v>65.508928571428584</v>
      </c>
      <c r="J29" s="32">
        <f t="shared" si="39"/>
        <v>63.508928571428584</v>
      </c>
      <c r="K29" s="32">
        <f t="shared" si="39"/>
        <v>96.508928571428584</v>
      </c>
      <c r="L29" s="32">
        <f t="shared" si="39"/>
        <v>86.508928571428584</v>
      </c>
      <c r="M29" s="32">
        <f t="shared" si="39"/>
        <v>78.508928571428584</v>
      </c>
      <c r="N29" s="32">
        <f t="shared" si="39"/>
        <v>0</v>
      </c>
      <c r="O29" s="32">
        <f t="shared" si="39"/>
        <v>0</v>
      </c>
      <c r="P29" s="32">
        <f t="shared" si="39"/>
        <v>0</v>
      </c>
      <c r="Q29" s="32">
        <f t="shared" si="39"/>
        <v>0</v>
      </c>
      <c r="R29" s="32">
        <f t="shared" si="39"/>
        <v>0</v>
      </c>
      <c r="S29" s="32">
        <f t="shared" si="39"/>
        <v>0</v>
      </c>
      <c r="T29" s="32">
        <f t="shared" si="39"/>
        <v>0</v>
      </c>
      <c r="U29" s="32">
        <f t="shared" si="39"/>
        <v>0</v>
      </c>
      <c r="V29" s="32">
        <f t="shared" si="39"/>
        <v>0</v>
      </c>
      <c r="W29" s="32">
        <f t="shared" si="39"/>
        <v>0</v>
      </c>
      <c r="X29" s="32">
        <f t="shared" si="39"/>
        <v>0</v>
      </c>
      <c r="Y29" s="32">
        <f t="shared" si="39"/>
        <v>0</v>
      </c>
      <c r="Z29" s="32">
        <f t="shared" si="39"/>
        <v>0</v>
      </c>
      <c r="AA29" s="32">
        <f t="shared" si="39"/>
        <v>0</v>
      </c>
      <c r="AB29" s="32">
        <f t="shared" si="39"/>
        <v>0</v>
      </c>
      <c r="AC29" s="32">
        <f t="shared" si="39"/>
        <v>0</v>
      </c>
      <c r="AD29" s="32">
        <f t="shared" si="39"/>
        <v>0</v>
      </c>
      <c r="AE29" s="32">
        <f t="shared" si="39"/>
        <v>0</v>
      </c>
    </row>
    <row r="30" spans="1:31" x14ac:dyDescent="0.3">
      <c r="A30" s="7" t="s">
        <v>8</v>
      </c>
      <c r="B30" s="13"/>
      <c r="C30" s="18">
        <f>C29</f>
        <v>85.508928571428584</v>
      </c>
      <c r="D30" s="18">
        <f>IF(D29=0,0,D29+C30)</f>
        <v>132.01785714285717</v>
      </c>
      <c r="E30" s="18">
        <f t="shared" ref="E30:AE30" si="40">IF(E29=0,0,E29+D30)</f>
        <v>236.52678571428575</v>
      </c>
      <c r="F30" s="18">
        <f t="shared" si="40"/>
        <v>307.03571428571433</v>
      </c>
      <c r="G30" s="18">
        <f t="shared" si="40"/>
        <v>374.54464285714289</v>
      </c>
      <c r="H30" s="18">
        <f t="shared" si="40"/>
        <v>467.05357142857144</v>
      </c>
      <c r="I30" s="18">
        <f t="shared" si="40"/>
        <v>532.5625</v>
      </c>
      <c r="J30" s="18">
        <f t="shared" si="40"/>
        <v>596.07142857142856</v>
      </c>
      <c r="K30" s="18">
        <f t="shared" si="40"/>
        <v>692.58035714285711</v>
      </c>
      <c r="L30" s="18">
        <f t="shared" si="40"/>
        <v>779.08928571428567</v>
      </c>
      <c r="M30" s="58">
        <f t="shared" si="40"/>
        <v>857.59821428571422</v>
      </c>
      <c r="N30" s="18">
        <f t="shared" si="40"/>
        <v>0</v>
      </c>
      <c r="O30" s="18">
        <f t="shared" si="40"/>
        <v>0</v>
      </c>
      <c r="P30" s="18">
        <f t="shared" si="40"/>
        <v>0</v>
      </c>
      <c r="Q30" s="18">
        <f t="shared" si="40"/>
        <v>0</v>
      </c>
      <c r="R30" s="18">
        <f t="shared" si="40"/>
        <v>0</v>
      </c>
      <c r="S30" s="18">
        <f t="shared" si="40"/>
        <v>0</v>
      </c>
      <c r="T30" s="18">
        <f t="shared" si="40"/>
        <v>0</v>
      </c>
      <c r="U30" s="18">
        <f t="shared" si="40"/>
        <v>0</v>
      </c>
      <c r="V30" s="18">
        <f t="shared" si="40"/>
        <v>0</v>
      </c>
      <c r="W30" s="18">
        <f t="shared" si="40"/>
        <v>0</v>
      </c>
      <c r="X30" s="18">
        <f t="shared" si="40"/>
        <v>0</v>
      </c>
      <c r="Y30" s="18">
        <f t="shared" si="40"/>
        <v>0</v>
      </c>
      <c r="Z30" s="18">
        <f t="shared" si="40"/>
        <v>0</v>
      </c>
      <c r="AA30" s="18">
        <f t="shared" si="40"/>
        <v>0</v>
      </c>
      <c r="AB30" s="18">
        <f t="shared" si="40"/>
        <v>0</v>
      </c>
      <c r="AC30" s="18">
        <f t="shared" si="40"/>
        <v>0</v>
      </c>
      <c r="AD30" s="18">
        <f t="shared" si="40"/>
        <v>0</v>
      </c>
      <c r="AE30" s="18">
        <f t="shared" si="40"/>
        <v>0</v>
      </c>
    </row>
    <row r="31" spans="1:31" x14ac:dyDescent="0.3">
      <c r="A31" s="10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31" x14ac:dyDescent="0.3">
      <c r="A32" s="10" t="s">
        <v>5</v>
      </c>
      <c r="B32" s="36">
        <v>6688.25</v>
      </c>
      <c r="C32" s="38">
        <f>$B$32/28</f>
        <v>238.86607142857142</v>
      </c>
      <c r="D32" s="38">
        <f t="shared" ref="D32:AE32" si="41">$B$32/28</f>
        <v>238.86607142857142</v>
      </c>
      <c r="E32" s="38">
        <f t="shared" si="41"/>
        <v>238.86607142857142</v>
      </c>
      <c r="F32" s="38">
        <f t="shared" si="41"/>
        <v>238.86607142857142</v>
      </c>
      <c r="G32" s="38">
        <f t="shared" si="41"/>
        <v>238.86607142857142</v>
      </c>
      <c r="H32" s="38">
        <f t="shared" si="41"/>
        <v>238.86607142857142</v>
      </c>
      <c r="I32" s="38">
        <f t="shared" si="41"/>
        <v>238.86607142857142</v>
      </c>
      <c r="J32" s="38">
        <f t="shared" si="41"/>
        <v>238.86607142857142</v>
      </c>
      <c r="K32" s="38">
        <f t="shared" si="41"/>
        <v>238.86607142857142</v>
      </c>
      <c r="L32" s="38">
        <f t="shared" si="41"/>
        <v>238.86607142857142</v>
      </c>
      <c r="M32" s="38">
        <f t="shared" si="41"/>
        <v>238.86607142857142</v>
      </c>
      <c r="N32" s="38">
        <f t="shared" si="41"/>
        <v>238.86607142857142</v>
      </c>
      <c r="O32" s="38">
        <f t="shared" si="41"/>
        <v>238.86607142857142</v>
      </c>
      <c r="P32" s="38">
        <f t="shared" si="41"/>
        <v>238.86607142857142</v>
      </c>
      <c r="Q32" s="38">
        <f t="shared" si="41"/>
        <v>238.86607142857142</v>
      </c>
      <c r="R32" s="38">
        <f t="shared" si="41"/>
        <v>238.86607142857142</v>
      </c>
      <c r="S32" s="38">
        <f t="shared" si="41"/>
        <v>238.86607142857142</v>
      </c>
      <c r="T32" s="38">
        <f t="shared" si="41"/>
        <v>238.86607142857142</v>
      </c>
      <c r="U32" s="38">
        <f t="shared" si="41"/>
        <v>238.86607142857142</v>
      </c>
      <c r="V32" s="38">
        <f t="shared" si="41"/>
        <v>238.86607142857142</v>
      </c>
      <c r="W32" s="38">
        <f t="shared" si="41"/>
        <v>238.86607142857142</v>
      </c>
      <c r="X32" s="38">
        <f t="shared" si="41"/>
        <v>238.86607142857142</v>
      </c>
      <c r="Y32" s="38">
        <f t="shared" si="41"/>
        <v>238.86607142857142</v>
      </c>
      <c r="Z32" s="38">
        <f t="shared" si="41"/>
        <v>238.86607142857142</v>
      </c>
      <c r="AA32" s="38">
        <f t="shared" si="41"/>
        <v>238.86607142857142</v>
      </c>
      <c r="AB32" s="38">
        <f t="shared" si="41"/>
        <v>238.86607142857142</v>
      </c>
      <c r="AC32" s="38">
        <f t="shared" si="41"/>
        <v>238.86607142857142</v>
      </c>
      <c r="AD32" s="38">
        <f t="shared" si="41"/>
        <v>238.86607142857142</v>
      </c>
      <c r="AE32" s="38">
        <f t="shared" si="41"/>
        <v>238.86607142857142</v>
      </c>
    </row>
    <row r="33" spans="1:31" x14ac:dyDescent="0.3">
      <c r="A33" s="44" t="s">
        <v>12</v>
      </c>
      <c r="B33" s="51">
        <v>4709.5</v>
      </c>
      <c r="C33" s="7">
        <v>84</v>
      </c>
      <c r="D33" s="7">
        <v>127</v>
      </c>
      <c r="E33" s="7">
        <v>76</v>
      </c>
      <c r="F33" s="7">
        <v>88</v>
      </c>
      <c r="G33" s="7">
        <v>86</v>
      </c>
      <c r="H33" s="7">
        <v>95</v>
      </c>
      <c r="I33" s="7">
        <v>92</v>
      </c>
      <c r="J33" s="7">
        <v>90</v>
      </c>
      <c r="K33" s="7">
        <v>109</v>
      </c>
      <c r="L33" s="7">
        <v>64</v>
      </c>
      <c r="M33" s="7">
        <v>98</v>
      </c>
      <c r="N33" s="7"/>
      <c r="O33" s="7"/>
      <c r="P33" s="7"/>
    </row>
    <row r="34" spans="1:31" x14ac:dyDescent="0.3">
      <c r="A34" s="7" t="s">
        <v>13</v>
      </c>
      <c r="B34" s="13"/>
      <c r="C34" s="7">
        <v>777</v>
      </c>
      <c r="D34" s="7">
        <v>758</v>
      </c>
      <c r="E34" s="7">
        <v>748</v>
      </c>
      <c r="F34" s="7">
        <v>685</v>
      </c>
      <c r="G34" s="7">
        <v>647</v>
      </c>
      <c r="H34" s="7">
        <v>652</v>
      </c>
      <c r="I34" s="7">
        <v>648</v>
      </c>
      <c r="J34" s="7">
        <v>654</v>
      </c>
      <c r="K34" s="7">
        <v>636</v>
      </c>
      <c r="L34" s="7">
        <v>624</v>
      </c>
      <c r="M34" s="7">
        <v>634</v>
      </c>
      <c r="N34" s="7"/>
      <c r="O34" s="7"/>
      <c r="P34" s="7"/>
    </row>
    <row r="35" spans="1:31" x14ac:dyDescent="0.3">
      <c r="A35" s="7" t="s">
        <v>14</v>
      </c>
      <c r="B35" s="13"/>
      <c r="C35" s="26">
        <f>C34/7</f>
        <v>111</v>
      </c>
      <c r="D35" s="26">
        <f t="shared" ref="D35" si="42">D34/7</f>
        <v>108.28571428571429</v>
      </c>
      <c r="E35" s="26">
        <f t="shared" ref="E35" si="43">E34/7</f>
        <v>106.85714285714286</v>
      </c>
      <c r="F35" s="26">
        <f t="shared" ref="F35" si="44">F34/7</f>
        <v>97.857142857142861</v>
      </c>
      <c r="G35" s="26">
        <f t="shared" ref="G35" si="45">G34/7</f>
        <v>92.428571428571431</v>
      </c>
      <c r="H35" s="26">
        <f t="shared" ref="H35" si="46">H34/7</f>
        <v>93.142857142857139</v>
      </c>
      <c r="I35" s="26">
        <f t="shared" ref="I35" si="47">I34/7</f>
        <v>92.571428571428569</v>
      </c>
      <c r="J35" s="26">
        <f t="shared" ref="J35" si="48">J34/7</f>
        <v>93.428571428571431</v>
      </c>
      <c r="K35" s="26">
        <f t="shared" ref="K35" si="49">K34/7</f>
        <v>90.857142857142861</v>
      </c>
      <c r="L35" s="26">
        <f t="shared" ref="L35" si="50">L34/7</f>
        <v>89.142857142857139</v>
      </c>
      <c r="M35" s="26">
        <f t="shared" ref="M35" si="51">M34/7</f>
        <v>90.571428571428569</v>
      </c>
      <c r="N35" s="26">
        <f t="shared" ref="N35" si="52">N34/7</f>
        <v>0</v>
      </c>
      <c r="O35" s="26">
        <f t="shared" ref="O35" si="53">O34/7</f>
        <v>0</v>
      </c>
      <c r="P35" s="26">
        <f t="shared" ref="P35" si="54">P34/7</f>
        <v>0</v>
      </c>
      <c r="Q35" s="26">
        <f t="shared" ref="Q35" si="55">Q34/7</f>
        <v>0</v>
      </c>
      <c r="R35" s="26">
        <f t="shared" ref="R35" si="56">R34/7</f>
        <v>0</v>
      </c>
      <c r="S35" s="26">
        <f t="shared" ref="S35" si="57">S34/7</f>
        <v>0</v>
      </c>
      <c r="T35" s="26">
        <f t="shared" ref="T35" si="58">T34/7</f>
        <v>0</v>
      </c>
      <c r="U35" s="26">
        <f t="shared" ref="U35" si="59">U34/7</f>
        <v>0</v>
      </c>
      <c r="V35" s="26">
        <f t="shared" ref="V35" si="60">V34/7</f>
        <v>0</v>
      </c>
      <c r="W35" s="26">
        <f t="shared" ref="W35" si="61">W34/7</f>
        <v>0</v>
      </c>
      <c r="X35" s="26">
        <f t="shared" ref="X35" si="62">X34/7</f>
        <v>0</v>
      </c>
      <c r="Y35" s="26">
        <f t="shared" ref="Y35" si="63">Y34/7</f>
        <v>0</v>
      </c>
      <c r="Z35" s="26">
        <f t="shared" ref="Z35" si="64">Z34/7</f>
        <v>0</v>
      </c>
      <c r="AA35" s="26">
        <f t="shared" ref="AA35" si="65">AA34/7</f>
        <v>0</v>
      </c>
      <c r="AB35" s="26">
        <f t="shared" ref="AB35" si="66">AB34/7</f>
        <v>0</v>
      </c>
      <c r="AC35" s="26">
        <f t="shared" ref="AC35" si="67">AC34/7</f>
        <v>0</v>
      </c>
      <c r="AD35" s="26">
        <f t="shared" ref="AD35" si="68">AD34/7</f>
        <v>0</v>
      </c>
      <c r="AE35" s="26">
        <f t="shared" ref="AE35" si="69">AE34/7</f>
        <v>0</v>
      </c>
    </row>
    <row r="36" spans="1:31" x14ac:dyDescent="0.3">
      <c r="A36" s="7" t="s">
        <v>15</v>
      </c>
      <c r="B36" s="13"/>
      <c r="C36" s="32">
        <f>IF(C33="",0, C32-C33)</f>
        <v>154.86607142857142</v>
      </c>
      <c r="D36" s="32">
        <f t="shared" ref="D36:AE36" si="70">IF(D33="",0, D32-D33)</f>
        <v>111.86607142857142</v>
      </c>
      <c r="E36" s="32">
        <f t="shared" si="70"/>
        <v>162.86607142857142</v>
      </c>
      <c r="F36" s="32">
        <f t="shared" si="70"/>
        <v>150.86607142857142</v>
      </c>
      <c r="G36" s="32">
        <f t="shared" si="70"/>
        <v>152.86607142857142</v>
      </c>
      <c r="H36" s="32">
        <f t="shared" si="70"/>
        <v>143.86607142857142</v>
      </c>
      <c r="I36" s="32">
        <f t="shared" si="70"/>
        <v>146.86607142857142</v>
      </c>
      <c r="J36" s="32">
        <f t="shared" si="70"/>
        <v>148.86607142857142</v>
      </c>
      <c r="K36" s="32">
        <f t="shared" si="70"/>
        <v>129.86607142857142</v>
      </c>
      <c r="L36" s="32">
        <f t="shared" si="70"/>
        <v>174.86607142857142</v>
      </c>
      <c r="M36" s="32">
        <f t="shared" si="70"/>
        <v>140.86607142857142</v>
      </c>
      <c r="N36" s="32">
        <f t="shared" si="70"/>
        <v>0</v>
      </c>
      <c r="O36" s="32">
        <f t="shared" si="70"/>
        <v>0</v>
      </c>
      <c r="P36" s="32">
        <f t="shared" si="70"/>
        <v>0</v>
      </c>
      <c r="Q36" s="32">
        <f t="shared" si="70"/>
        <v>0</v>
      </c>
      <c r="R36" s="32">
        <f t="shared" si="70"/>
        <v>0</v>
      </c>
      <c r="S36" s="32">
        <f t="shared" si="70"/>
        <v>0</v>
      </c>
      <c r="T36" s="32">
        <f t="shared" si="70"/>
        <v>0</v>
      </c>
      <c r="U36" s="32">
        <f t="shared" si="70"/>
        <v>0</v>
      </c>
      <c r="V36" s="32">
        <f t="shared" si="70"/>
        <v>0</v>
      </c>
      <c r="W36" s="32">
        <f t="shared" si="70"/>
        <v>0</v>
      </c>
      <c r="X36" s="32">
        <f t="shared" si="70"/>
        <v>0</v>
      </c>
      <c r="Y36" s="32">
        <f t="shared" si="70"/>
        <v>0</v>
      </c>
      <c r="Z36" s="32">
        <f t="shared" si="70"/>
        <v>0</v>
      </c>
      <c r="AA36" s="32">
        <f t="shared" si="70"/>
        <v>0</v>
      </c>
      <c r="AB36" s="32">
        <f t="shared" si="70"/>
        <v>0</v>
      </c>
      <c r="AC36" s="32">
        <f t="shared" si="70"/>
        <v>0</v>
      </c>
      <c r="AD36" s="32">
        <f t="shared" si="70"/>
        <v>0</v>
      </c>
      <c r="AE36" s="32">
        <f t="shared" si="70"/>
        <v>0</v>
      </c>
    </row>
    <row r="37" spans="1:31" x14ac:dyDescent="0.3">
      <c r="A37" s="7" t="s">
        <v>8</v>
      </c>
      <c r="B37" s="13"/>
      <c r="C37" s="18">
        <f>C36</f>
        <v>154.86607142857142</v>
      </c>
      <c r="D37" s="18">
        <f>IF(D36=0,0,D36+C37)</f>
        <v>266.73214285714283</v>
      </c>
      <c r="E37" s="18">
        <f t="shared" ref="E37:AE37" si="71">IF(E36=0,0,E36+D37)</f>
        <v>429.59821428571422</v>
      </c>
      <c r="F37" s="18">
        <f t="shared" si="71"/>
        <v>580.46428571428567</v>
      </c>
      <c r="G37" s="18">
        <f t="shared" si="71"/>
        <v>733.33035714285711</v>
      </c>
      <c r="H37" s="18">
        <f t="shared" si="71"/>
        <v>877.19642857142856</v>
      </c>
      <c r="I37" s="18">
        <f t="shared" si="71"/>
        <v>1024.0625</v>
      </c>
      <c r="J37" s="18">
        <f t="shared" si="71"/>
        <v>1172.9285714285713</v>
      </c>
      <c r="K37" s="18">
        <f t="shared" si="71"/>
        <v>1302.7946428571427</v>
      </c>
      <c r="L37" s="18">
        <f t="shared" si="71"/>
        <v>1477.660714285714</v>
      </c>
      <c r="M37" s="58">
        <f t="shared" si="71"/>
        <v>1618.5267857142853</v>
      </c>
      <c r="N37" s="18">
        <f t="shared" si="71"/>
        <v>0</v>
      </c>
      <c r="O37" s="18">
        <f t="shared" si="71"/>
        <v>0</v>
      </c>
      <c r="P37" s="18">
        <f t="shared" si="71"/>
        <v>0</v>
      </c>
      <c r="Q37" s="18">
        <f t="shared" si="71"/>
        <v>0</v>
      </c>
      <c r="R37" s="18">
        <f t="shared" si="71"/>
        <v>0</v>
      </c>
      <c r="S37" s="18">
        <f t="shared" si="71"/>
        <v>0</v>
      </c>
      <c r="T37" s="18">
        <f t="shared" si="71"/>
        <v>0</v>
      </c>
      <c r="U37" s="18">
        <f t="shared" si="71"/>
        <v>0</v>
      </c>
      <c r="V37" s="18">
        <f t="shared" si="71"/>
        <v>0</v>
      </c>
      <c r="W37" s="18">
        <f t="shared" si="71"/>
        <v>0</v>
      </c>
      <c r="X37" s="18">
        <f t="shared" si="71"/>
        <v>0</v>
      </c>
      <c r="Y37" s="18">
        <f t="shared" si="71"/>
        <v>0</v>
      </c>
      <c r="Z37" s="18">
        <f t="shared" si="71"/>
        <v>0</v>
      </c>
      <c r="AA37" s="18">
        <f t="shared" si="71"/>
        <v>0</v>
      </c>
      <c r="AB37" s="18">
        <f t="shared" si="71"/>
        <v>0</v>
      </c>
      <c r="AC37" s="18">
        <f t="shared" si="71"/>
        <v>0</v>
      </c>
      <c r="AD37" s="18">
        <f t="shared" si="71"/>
        <v>0</v>
      </c>
      <c r="AE37" s="18">
        <f t="shared" si="71"/>
        <v>0</v>
      </c>
    </row>
    <row r="38" spans="1:31" x14ac:dyDescent="0.3">
      <c r="A38" s="10"/>
      <c r="B38" s="13"/>
    </row>
    <row r="39" spans="1:31" x14ac:dyDescent="0.3">
      <c r="A39" s="10" t="s">
        <v>6</v>
      </c>
      <c r="B39" s="36">
        <v>13251.299999999996</v>
      </c>
      <c r="C39" s="38">
        <f>$B$39/28</f>
        <v>473.26071428571413</v>
      </c>
      <c r="D39" s="38">
        <f t="shared" ref="D39:AE39" si="72">$B$39/28</f>
        <v>473.26071428571413</v>
      </c>
      <c r="E39" s="38">
        <f t="shared" si="72"/>
        <v>473.26071428571413</v>
      </c>
      <c r="F39" s="38">
        <f t="shared" si="72"/>
        <v>473.26071428571413</v>
      </c>
      <c r="G39" s="38">
        <f t="shared" si="72"/>
        <v>473.26071428571413</v>
      </c>
      <c r="H39" s="38">
        <f t="shared" si="72"/>
        <v>473.26071428571413</v>
      </c>
      <c r="I39" s="38">
        <f t="shared" si="72"/>
        <v>473.26071428571413</v>
      </c>
      <c r="J39" s="38">
        <f t="shared" si="72"/>
        <v>473.26071428571413</v>
      </c>
      <c r="K39" s="38">
        <f t="shared" si="72"/>
        <v>473.26071428571413</v>
      </c>
      <c r="L39" s="38">
        <f t="shared" si="72"/>
        <v>473.26071428571413</v>
      </c>
      <c r="M39" s="38">
        <f t="shared" si="72"/>
        <v>473.26071428571413</v>
      </c>
      <c r="N39" s="38">
        <f t="shared" si="72"/>
        <v>473.26071428571413</v>
      </c>
      <c r="O39" s="38">
        <f t="shared" si="72"/>
        <v>473.26071428571413</v>
      </c>
      <c r="P39" s="38">
        <f t="shared" si="72"/>
        <v>473.26071428571413</v>
      </c>
      <c r="Q39" s="38">
        <f t="shared" si="72"/>
        <v>473.26071428571413</v>
      </c>
      <c r="R39" s="38">
        <f t="shared" si="72"/>
        <v>473.26071428571413</v>
      </c>
      <c r="S39" s="38">
        <f t="shared" si="72"/>
        <v>473.26071428571413</v>
      </c>
      <c r="T39" s="38">
        <f t="shared" si="72"/>
        <v>473.26071428571413</v>
      </c>
      <c r="U39" s="38">
        <f t="shared" si="72"/>
        <v>473.26071428571413</v>
      </c>
      <c r="V39" s="38">
        <f t="shared" si="72"/>
        <v>473.26071428571413</v>
      </c>
      <c r="W39" s="38">
        <f t="shared" si="72"/>
        <v>473.26071428571413</v>
      </c>
      <c r="X39" s="38">
        <f t="shared" si="72"/>
        <v>473.26071428571413</v>
      </c>
      <c r="Y39" s="38">
        <f t="shared" si="72"/>
        <v>473.26071428571413</v>
      </c>
      <c r="Z39" s="38">
        <f t="shared" si="72"/>
        <v>473.26071428571413</v>
      </c>
      <c r="AA39" s="38">
        <f t="shared" si="72"/>
        <v>473.26071428571413</v>
      </c>
      <c r="AB39" s="38">
        <f t="shared" si="72"/>
        <v>473.26071428571413</v>
      </c>
      <c r="AC39" s="38">
        <f t="shared" si="72"/>
        <v>473.26071428571413</v>
      </c>
      <c r="AD39" s="38">
        <f t="shared" si="72"/>
        <v>473.26071428571413</v>
      </c>
      <c r="AE39" s="38">
        <f t="shared" si="72"/>
        <v>473.26071428571413</v>
      </c>
    </row>
    <row r="40" spans="1:31" x14ac:dyDescent="0.3">
      <c r="A40" s="44" t="s">
        <v>12</v>
      </c>
      <c r="B40" s="51">
        <v>10230.599999999999</v>
      </c>
      <c r="C40">
        <v>180</v>
      </c>
      <c r="D40">
        <v>323</v>
      </c>
      <c r="E40">
        <v>129</v>
      </c>
      <c r="F40">
        <v>169</v>
      </c>
      <c r="G40">
        <v>229</v>
      </c>
      <c r="H40">
        <v>204</v>
      </c>
      <c r="I40">
        <v>211</v>
      </c>
      <c r="J40">
        <v>258</v>
      </c>
      <c r="K40">
        <v>265</v>
      </c>
      <c r="L40">
        <v>160</v>
      </c>
      <c r="M40">
        <v>204</v>
      </c>
    </row>
    <row r="41" spans="1:31" s="26" customFormat="1" x14ac:dyDescent="0.3">
      <c r="A41" s="56" t="s">
        <v>13</v>
      </c>
      <c r="B41" s="56"/>
      <c r="C41" s="26">
        <v>1638</v>
      </c>
      <c r="D41" s="26">
        <v>1623</v>
      </c>
      <c r="E41" s="26">
        <v>1571</v>
      </c>
      <c r="F41" s="26">
        <v>1448</v>
      </c>
      <c r="G41" s="26">
        <v>1410</v>
      </c>
      <c r="H41" s="26">
        <v>1412</v>
      </c>
      <c r="I41" s="26">
        <v>1445</v>
      </c>
      <c r="J41" s="26">
        <v>1523</v>
      </c>
      <c r="K41" s="26">
        <v>1465</v>
      </c>
      <c r="L41" s="26">
        <v>1496</v>
      </c>
      <c r="M41" s="26">
        <v>1531</v>
      </c>
    </row>
    <row r="42" spans="1:31" x14ac:dyDescent="0.3">
      <c r="A42" s="7" t="s">
        <v>14</v>
      </c>
      <c r="B42" s="13"/>
      <c r="C42" s="26">
        <f>C41/7</f>
        <v>234</v>
      </c>
      <c r="D42" s="26">
        <f t="shared" ref="D42" si="73">D41/7</f>
        <v>231.85714285714286</v>
      </c>
      <c r="E42" s="26">
        <f t="shared" ref="E42" si="74">E41/7</f>
        <v>224.42857142857142</v>
      </c>
      <c r="F42" s="26">
        <f t="shared" ref="F42" si="75">F41/7</f>
        <v>206.85714285714286</v>
      </c>
      <c r="G42" s="26">
        <f t="shared" ref="G42" si="76">G41/7</f>
        <v>201.42857142857142</v>
      </c>
      <c r="H42" s="26">
        <f t="shared" ref="H42" si="77">H41/7</f>
        <v>201.71428571428572</v>
      </c>
      <c r="I42" s="26">
        <f t="shared" ref="I42" si="78">I41/7</f>
        <v>206.42857142857142</v>
      </c>
      <c r="J42" s="26">
        <f t="shared" ref="J42" si="79">J41/7</f>
        <v>217.57142857142858</v>
      </c>
      <c r="K42" s="26">
        <f t="shared" ref="K42" si="80">K41/7</f>
        <v>209.28571428571428</v>
      </c>
      <c r="L42" s="26">
        <f t="shared" ref="L42" si="81">L41/7</f>
        <v>213.71428571428572</v>
      </c>
      <c r="M42" s="26">
        <f t="shared" ref="M42" si="82">M41/7</f>
        <v>218.71428571428572</v>
      </c>
      <c r="N42" s="26">
        <f t="shared" ref="N42" si="83">N41/7</f>
        <v>0</v>
      </c>
      <c r="O42" s="26">
        <f t="shared" ref="O42" si="84">O41/7</f>
        <v>0</v>
      </c>
      <c r="P42" s="26">
        <f t="shared" ref="P42" si="85">P41/7</f>
        <v>0</v>
      </c>
      <c r="Q42" s="26">
        <f t="shared" ref="Q42" si="86">Q41/7</f>
        <v>0</v>
      </c>
      <c r="R42" s="26">
        <f t="shared" ref="R42" si="87">R41/7</f>
        <v>0</v>
      </c>
      <c r="S42" s="26">
        <f t="shared" ref="S42" si="88">S41/7</f>
        <v>0</v>
      </c>
      <c r="T42" s="26">
        <f t="shared" ref="T42" si="89">T41/7</f>
        <v>0</v>
      </c>
      <c r="U42" s="26">
        <f t="shared" ref="U42" si="90">U41/7</f>
        <v>0</v>
      </c>
      <c r="V42" s="26">
        <f t="shared" ref="V42" si="91">V41/7</f>
        <v>0</v>
      </c>
      <c r="W42" s="26">
        <f t="shared" ref="W42" si="92">W41/7</f>
        <v>0</v>
      </c>
      <c r="X42" s="26">
        <f t="shared" ref="X42" si="93">X41/7</f>
        <v>0</v>
      </c>
      <c r="Y42" s="26">
        <f t="shared" ref="Y42" si="94">Y41/7</f>
        <v>0</v>
      </c>
      <c r="Z42" s="26">
        <f t="shared" ref="Z42" si="95">Z41/7</f>
        <v>0</v>
      </c>
      <c r="AA42" s="26">
        <f t="shared" ref="AA42" si="96">AA41/7</f>
        <v>0</v>
      </c>
      <c r="AB42" s="26">
        <f t="shared" ref="AB42" si="97">AB41/7</f>
        <v>0</v>
      </c>
      <c r="AC42" s="26">
        <f t="shared" ref="AC42" si="98">AC41/7</f>
        <v>0</v>
      </c>
      <c r="AD42" s="26">
        <f t="shared" ref="AD42" si="99">AD41/7</f>
        <v>0</v>
      </c>
      <c r="AE42" s="26">
        <f t="shared" ref="AE42" si="100">AE41/7</f>
        <v>0</v>
      </c>
    </row>
    <row r="43" spans="1:31" x14ac:dyDescent="0.3">
      <c r="A43" s="7" t="s">
        <v>15</v>
      </c>
      <c r="B43" s="13"/>
      <c r="C43" s="32">
        <f>IF(C40="",0, C39-C40)</f>
        <v>293.26071428571413</v>
      </c>
      <c r="D43" s="32">
        <f t="shared" ref="D43:AE43" si="101">IF(D40="",0, D39-D40)</f>
        <v>150.26071428571413</v>
      </c>
      <c r="E43" s="32">
        <f t="shared" si="101"/>
        <v>344.26071428571413</v>
      </c>
      <c r="F43" s="32">
        <f t="shared" si="101"/>
        <v>304.26071428571413</v>
      </c>
      <c r="G43" s="32">
        <f t="shared" si="101"/>
        <v>244.26071428571413</v>
      </c>
      <c r="H43" s="32">
        <f t="shared" si="101"/>
        <v>269.26071428571413</v>
      </c>
      <c r="I43" s="32">
        <f t="shared" si="101"/>
        <v>262.26071428571413</v>
      </c>
      <c r="J43" s="32">
        <f t="shared" si="101"/>
        <v>215.26071428571413</v>
      </c>
      <c r="K43" s="32">
        <f t="shared" si="101"/>
        <v>208.26071428571413</v>
      </c>
      <c r="L43" s="32">
        <f t="shared" si="101"/>
        <v>313.26071428571413</v>
      </c>
      <c r="M43" s="32">
        <f t="shared" si="101"/>
        <v>269.26071428571413</v>
      </c>
      <c r="N43" s="32">
        <f t="shared" si="101"/>
        <v>0</v>
      </c>
      <c r="O43" s="32">
        <f t="shared" si="101"/>
        <v>0</v>
      </c>
      <c r="P43" s="32">
        <f t="shared" si="101"/>
        <v>0</v>
      </c>
      <c r="Q43" s="32">
        <f t="shared" si="101"/>
        <v>0</v>
      </c>
      <c r="R43" s="32">
        <f t="shared" si="101"/>
        <v>0</v>
      </c>
      <c r="S43" s="32">
        <f t="shared" si="101"/>
        <v>0</v>
      </c>
      <c r="T43" s="32">
        <f t="shared" si="101"/>
        <v>0</v>
      </c>
      <c r="U43" s="32">
        <f t="shared" si="101"/>
        <v>0</v>
      </c>
      <c r="V43" s="32">
        <f t="shared" si="101"/>
        <v>0</v>
      </c>
      <c r="W43" s="32">
        <f t="shared" si="101"/>
        <v>0</v>
      </c>
      <c r="X43" s="32">
        <f t="shared" si="101"/>
        <v>0</v>
      </c>
      <c r="Y43" s="32">
        <f t="shared" si="101"/>
        <v>0</v>
      </c>
      <c r="Z43" s="32">
        <f t="shared" si="101"/>
        <v>0</v>
      </c>
      <c r="AA43" s="32">
        <f t="shared" si="101"/>
        <v>0</v>
      </c>
      <c r="AB43" s="32">
        <f t="shared" si="101"/>
        <v>0</v>
      </c>
      <c r="AC43" s="32">
        <f t="shared" si="101"/>
        <v>0</v>
      </c>
      <c r="AD43" s="32">
        <f t="shared" si="101"/>
        <v>0</v>
      </c>
      <c r="AE43" s="32">
        <f t="shared" si="101"/>
        <v>0</v>
      </c>
    </row>
    <row r="44" spans="1:31" x14ac:dyDescent="0.3">
      <c r="A44" s="7" t="s">
        <v>8</v>
      </c>
      <c r="B44" s="13"/>
      <c r="C44" s="18">
        <f>C43</f>
        <v>293.26071428571413</v>
      </c>
      <c r="D44" s="18">
        <f>IF(D43=0,0,D43+C44)</f>
        <v>443.52142857142826</v>
      </c>
      <c r="E44" s="18">
        <f t="shared" ref="E44:AE44" si="102">IF(E43=0,0,E43+D44)</f>
        <v>787.78214285714239</v>
      </c>
      <c r="F44" s="18">
        <f t="shared" si="102"/>
        <v>1092.0428571428565</v>
      </c>
      <c r="G44" s="18">
        <f t="shared" si="102"/>
        <v>1336.3035714285706</v>
      </c>
      <c r="H44" s="18">
        <f t="shared" si="102"/>
        <v>1605.5642857142848</v>
      </c>
      <c r="I44" s="18">
        <f t="shared" si="102"/>
        <v>1867.8249999999989</v>
      </c>
      <c r="J44" s="18">
        <f t="shared" si="102"/>
        <v>2083.085714285713</v>
      </c>
      <c r="K44" s="18">
        <f t="shared" si="102"/>
        <v>2291.3464285714272</v>
      </c>
      <c r="L44" s="18">
        <f t="shared" si="102"/>
        <v>2604.6071428571413</v>
      </c>
      <c r="M44" s="58">
        <f t="shared" si="102"/>
        <v>2873.8678571428554</v>
      </c>
      <c r="N44" s="18">
        <f t="shared" si="102"/>
        <v>0</v>
      </c>
      <c r="O44" s="18">
        <f t="shared" si="102"/>
        <v>0</v>
      </c>
      <c r="P44" s="18">
        <f t="shared" si="102"/>
        <v>0</v>
      </c>
      <c r="Q44" s="18">
        <f t="shared" si="102"/>
        <v>0</v>
      </c>
      <c r="R44" s="18">
        <f t="shared" si="102"/>
        <v>0</v>
      </c>
      <c r="S44" s="18">
        <f t="shared" si="102"/>
        <v>0</v>
      </c>
      <c r="T44" s="18">
        <f t="shared" si="102"/>
        <v>0</v>
      </c>
      <c r="U44" s="18">
        <f t="shared" si="102"/>
        <v>0</v>
      </c>
      <c r="V44" s="18">
        <f t="shared" si="102"/>
        <v>0</v>
      </c>
      <c r="W44" s="18">
        <f t="shared" si="102"/>
        <v>0</v>
      </c>
      <c r="X44" s="18">
        <f t="shared" si="102"/>
        <v>0</v>
      </c>
      <c r="Y44" s="18">
        <f t="shared" si="102"/>
        <v>0</v>
      </c>
      <c r="Z44" s="18">
        <f t="shared" si="102"/>
        <v>0</v>
      </c>
      <c r="AA44" s="18">
        <f t="shared" si="102"/>
        <v>0</v>
      </c>
      <c r="AB44" s="18">
        <f t="shared" si="102"/>
        <v>0</v>
      </c>
      <c r="AC44" s="18">
        <f t="shared" si="102"/>
        <v>0</v>
      </c>
      <c r="AD44" s="18">
        <f t="shared" si="102"/>
        <v>0</v>
      </c>
      <c r="AE44" s="18">
        <f t="shared" si="102"/>
        <v>0</v>
      </c>
    </row>
    <row r="45" spans="1:31" x14ac:dyDescent="0.3">
      <c r="A45" s="10"/>
      <c r="B45" s="13"/>
    </row>
    <row r="46" spans="1:31" x14ac:dyDescent="0.3">
      <c r="A46" s="10" t="s">
        <v>11</v>
      </c>
      <c r="B46" s="36">
        <v>13986.199999999997</v>
      </c>
      <c r="C46" s="38">
        <f>$B$46/28</f>
        <v>499.50714285714275</v>
      </c>
      <c r="D46" s="38">
        <f t="shared" ref="D46:AE46" si="103">$B$46/28</f>
        <v>499.50714285714275</v>
      </c>
      <c r="E46" s="38">
        <f t="shared" si="103"/>
        <v>499.50714285714275</v>
      </c>
      <c r="F46" s="38">
        <f t="shared" si="103"/>
        <v>499.50714285714275</v>
      </c>
      <c r="G46" s="38">
        <f t="shared" si="103"/>
        <v>499.50714285714275</v>
      </c>
      <c r="H46" s="38">
        <f t="shared" si="103"/>
        <v>499.50714285714275</v>
      </c>
      <c r="I46" s="38">
        <f t="shared" si="103"/>
        <v>499.50714285714275</v>
      </c>
      <c r="J46" s="38">
        <f t="shared" si="103"/>
        <v>499.50714285714275</v>
      </c>
      <c r="K46" s="38">
        <f t="shared" si="103"/>
        <v>499.50714285714275</v>
      </c>
      <c r="L46" s="38">
        <f t="shared" si="103"/>
        <v>499.50714285714275</v>
      </c>
      <c r="M46" s="38">
        <f t="shared" si="103"/>
        <v>499.50714285714275</v>
      </c>
      <c r="N46" s="38">
        <f t="shared" si="103"/>
        <v>499.50714285714275</v>
      </c>
      <c r="O46" s="38">
        <f t="shared" si="103"/>
        <v>499.50714285714275</v>
      </c>
      <c r="P46" s="38">
        <f t="shared" si="103"/>
        <v>499.50714285714275</v>
      </c>
      <c r="Q46" s="38">
        <f t="shared" si="103"/>
        <v>499.50714285714275</v>
      </c>
      <c r="R46" s="38">
        <f t="shared" si="103"/>
        <v>499.50714285714275</v>
      </c>
      <c r="S46" s="38">
        <f t="shared" si="103"/>
        <v>499.50714285714275</v>
      </c>
      <c r="T46" s="38">
        <f t="shared" si="103"/>
        <v>499.50714285714275</v>
      </c>
      <c r="U46" s="38">
        <f t="shared" si="103"/>
        <v>499.50714285714275</v>
      </c>
      <c r="V46" s="38">
        <f t="shared" si="103"/>
        <v>499.50714285714275</v>
      </c>
      <c r="W46" s="38">
        <f t="shared" si="103"/>
        <v>499.50714285714275</v>
      </c>
      <c r="X46" s="38">
        <f t="shared" si="103"/>
        <v>499.50714285714275</v>
      </c>
      <c r="Y46" s="38">
        <f t="shared" si="103"/>
        <v>499.50714285714275</v>
      </c>
      <c r="Z46" s="38">
        <f t="shared" si="103"/>
        <v>499.50714285714275</v>
      </c>
      <c r="AA46" s="38">
        <f t="shared" si="103"/>
        <v>499.50714285714275</v>
      </c>
      <c r="AB46" s="38">
        <f t="shared" si="103"/>
        <v>499.50714285714275</v>
      </c>
      <c r="AC46" s="38">
        <f t="shared" si="103"/>
        <v>499.50714285714275</v>
      </c>
      <c r="AD46" s="38">
        <f t="shared" si="103"/>
        <v>499.50714285714275</v>
      </c>
      <c r="AE46" s="38">
        <f t="shared" si="103"/>
        <v>499.50714285714275</v>
      </c>
    </row>
    <row r="47" spans="1:31" x14ac:dyDescent="0.3">
      <c r="A47" s="44" t="s">
        <v>12</v>
      </c>
      <c r="B47" s="51">
        <v>11531.400000000001</v>
      </c>
      <c r="C47" s="26">
        <v>169</v>
      </c>
      <c r="D47" s="19">
        <v>226</v>
      </c>
      <c r="E47" s="19">
        <v>13</v>
      </c>
      <c r="F47" s="44">
        <v>243</v>
      </c>
      <c r="G47" s="44">
        <v>228</v>
      </c>
      <c r="H47" s="44">
        <v>347</v>
      </c>
      <c r="I47" s="44">
        <v>234</v>
      </c>
      <c r="J47">
        <v>292</v>
      </c>
      <c r="K47">
        <v>167</v>
      </c>
      <c r="L47">
        <v>66</v>
      </c>
      <c r="M47">
        <v>198</v>
      </c>
    </row>
    <row r="48" spans="1:31" x14ac:dyDescent="0.3">
      <c r="A48" s="7" t="s">
        <v>13</v>
      </c>
      <c r="B48" s="7"/>
      <c r="C48" s="26">
        <v>1262</v>
      </c>
      <c r="D48" s="26">
        <v>1379</v>
      </c>
      <c r="E48" s="26">
        <v>1355</v>
      </c>
      <c r="F48" s="26">
        <v>1425</v>
      </c>
      <c r="G48" s="26">
        <v>1388</v>
      </c>
      <c r="H48" s="26">
        <v>1452</v>
      </c>
      <c r="I48" s="26">
        <v>1460</v>
      </c>
      <c r="J48" s="26">
        <v>1583</v>
      </c>
      <c r="K48">
        <v>1524</v>
      </c>
      <c r="L48">
        <v>1577</v>
      </c>
      <c r="M48">
        <v>1532</v>
      </c>
    </row>
    <row r="49" spans="1:31" x14ac:dyDescent="0.3">
      <c r="A49" s="7" t="s">
        <v>14</v>
      </c>
      <c r="B49" s="7"/>
      <c r="C49" s="26">
        <f>C48/7</f>
        <v>180.28571428571428</v>
      </c>
      <c r="D49" s="26">
        <f t="shared" ref="D49" si="104">D48/7</f>
        <v>197</v>
      </c>
      <c r="E49" s="26">
        <f t="shared" ref="E49" si="105">E48/7</f>
        <v>193.57142857142858</v>
      </c>
      <c r="F49" s="26">
        <f t="shared" ref="F49" si="106">F48/7</f>
        <v>203.57142857142858</v>
      </c>
      <c r="G49" s="26">
        <f t="shared" ref="G49" si="107">G48/7</f>
        <v>198.28571428571428</v>
      </c>
      <c r="H49" s="26">
        <f t="shared" ref="H49" si="108">H48/7</f>
        <v>207.42857142857142</v>
      </c>
      <c r="I49" s="26">
        <f t="shared" ref="I49" si="109">I48/7</f>
        <v>208.57142857142858</v>
      </c>
      <c r="J49" s="26">
        <f t="shared" ref="J49" si="110">J48/7</f>
        <v>226.14285714285714</v>
      </c>
      <c r="K49" s="26">
        <f t="shared" ref="K49" si="111">K48/7</f>
        <v>217.71428571428572</v>
      </c>
      <c r="L49" s="26">
        <f t="shared" ref="L49" si="112">L48/7</f>
        <v>225.28571428571428</v>
      </c>
      <c r="M49" s="26">
        <f t="shared" ref="M49" si="113">M48/7</f>
        <v>218.85714285714286</v>
      </c>
      <c r="N49" s="26">
        <f t="shared" ref="N49" si="114">N48/7</f>
        <v>0</v>
      </c>
      <c r="O49" s="26">
        <f t="shared" ref="O49" si="115">O48/7</f>
        <v>0</v>
      </c>
      <c r="P49" s="26">
        <f t="shared" ref="P49" si="116">P48/7</f>
        <v>0</v>
      </c>
      <c r="Q49" s="26">
        <f t="shared" ref="Q49" si="117">Q48/7</f>
        <v>0</v>
      </c>
      <c r="R49" s="26">
        <f t="shared" ref="R49" si="118">R48/7</f>
        <v>0</v>
      </c>
      <c r="S49" s="26">
        <f t="shared" ref="S49" si="119">S48/7</f>
        <v>0</v>
      </c>
      <c r="T49" s="26">
        <f t="shared" ref="T49" si="120">T48/7</f>
        <v>0</v>
      </c>
      <c r="U49" s="26">
        <f t="shared" ref="U49" si="121">U48/7</f>
        <v>0</v>
      </c>
      <c r="V49" s="26">
        <f t="shared" ref="V49" si="122">V48/7</f>
        <v>0</v>
      </c>
      <c r="W49" s="26">
        <f t="shared" ref="W49" si="123">W48/7</f>
        <v>0</v>
      </c>
      <c r="X49" s="26">
        <f t="shared" ref="X49" si="124">X48/7</f>
        <v>0</v>
      </c>
      <c r="Y49" s="26">
        <f t="shared" ref="Y49" si="125">Y48/7</f>
        <v>0</v>
      </c>
      <c r="Z49" s="26">
        <f t="shared" ref="Z49" si="126">Z48/7</f>
        <v>0</v>
      </c>
      <c r="AA49" s="26">
        <f t="shared" ref="AA49" si="127">AA48/7</f>
        <v>0</v>
      </c>
      <c r="AB49" s="26">
        <f t="shared" ref="AB49" si="128">AB48/7</f>
        <v>0</v>
      </c>
      <c r="AC49" s="26">
        <f t="shared" ref="AC49" si="129">AC48/7</f>
        <v>0</v>
      </c>
      <c r="AD49" s="26">
        <f t="shared" ref="AD49" si="130">AD48/7</f>
        <v>0</v>
      </c>
      <c r="AE49" s="26">
        <f t="shared" ref="AE49" si="131">AE48/7</f>
        <v>0</v>
      </c>
    </row>
    <row r="50" spans="1:31" x14ac:dyDescent="0.3">
      <c r="A50" s="7" t="s">
        <v>15</v>
      </c>
      <c r="B50" s="7"/>
      <c r="C50" s="32">
        <f>IF(C47="",0, C46-C47)</f>
        <v>330.50714285714275</v>
      </c>
      <c r="D50" s="32">
        <f t="shared" ref="D50:AE50" si="132">IF(D47="",0, D46-D47)</f>
        <v>273.50714285714275</v>
      </c>
      <c r="E50" s="32">
        <f t="shared" si="132"/>
        <v>486.50714285714275</v>
      </c>
      <c r="F50" s="32">
        <f t="shared" si="132"/>
        <v>256.50714285714275</v>
      </c>
      <c r="G50" s="32">
        <f t="shared" si="132"/>
        <v>271.50714285714275</v>
      </c>
      <c r="H50" s="32">
        <f t="shared" si="132"/>
        <v>152.50714285714275</v>
      </c>
      <c r="I50" s="32">
        <f t="shared" si="132"/>
        <v>265.50714285714275</v>
      </c>
      <c r="J50" s="32">
        <f t="shared" si="132"/>
        <v>207.50714285714275</v>
      </c>
      <c r="K50" s="32">
        <f t="shared" si="132"/>
        <v>332.50714285714275</v>
      </c>
      <c r="L50" s="32">
        <f t="shared" si="132"/>
        <v>433.50714285714275</v>
      </c>
      <c r="M50" s="32">
        <f t="shared" si="132"/>
        <v>301.50714285714275</v>
      </c>
      <c r="N50" s="32">
        <f t="shared" si="132"/>
        <v>0</v>
      </c>
      <c r="O50" s="32">
        <f t="shared" si="132"/>
        <v>0</v>
      </c>
      <c r="P50" s="32">
        <f t="shared" si="132"/>
        <v>0</v>
      </c>
      <c r="Q50" s="32">
        <f t="shared" si="132"/>
        <v>0</v>
      </c>
      <c r="R50" s="32">
        <f t="shared" si="132"/>
        <v>0</v>
      </c>
      <c r="S50" s="32">
        <f t="shared" si="132"/>
        <v>0</v>
      </c>
      <c r="T50" s="32">
        <f t="shared" si="132"/>
        <v>0</v>
      </c>
      <c r="U50" s="32">
        <f t="shared" si="132"/>
        <v>0</v>
      </c>
      <c r="V50" s="32">
        <f t="shared" si="132"/>
        <v>0</v>
      </c>
      <c r="W50" s="32">
        <f t="shared" si="132"/>
        <v>0</v>
      </c>
      <c r="X50" s="32">
        <f t="shared" si="132"/>
        <v>0</v>
      </c>
      <c r="Y50" s="32">
        <f t="shared" si="132"/>
        <v>0</v>
      </c>
      <c r="Z50" s="32">
        <f t="shared" si="132"/>
        <v>0</v>
      </c>
      <c r="AA50" s="32">
        <f t="shared" si="132"/>
        <v>0</v>
      </c>
      <c r="AB50" s="32">
        <f t="shared" si="132"/>
        <v>0</v>
      </c>
      <c r="AC50" s="32">
        <f t="shared" si="132"/>
        <v>0</v>
      </c>
      <c r="AD50" s="32">
        <f t="shared" si="132"/>
        <v>0</v>
      </c>
      <c r="AE50" s="32">
        <f t="shared" si="132"/>
        <v>0</v>
      </c>
    </row>
    <row r="51" spans="1:31" x14ac:dyDescent="0.3">
      <c r="A51" s="7" t="s">
        <v>8</v>
      </c>
      <c r="B51" s="7"/>
      <c r="C51" s="18">
        <f>C50</f>
        <v>330.50714285714275</v>
      </c>
      <c r="D51" s="18">
        <f>IF(D50=0,0,D50+C51)</f>
        <v>604.01428571428551</v>
      </c>
      <c r="E51" s="18">
        <f t="shared" ref="E51:AE51" si="133">IF(E50=0,0,E50+D51)</f>
        <v>1090.5214285714283</v>
      </c>
      <c r="F51" s="18">
        <f t="shared" si="133"/>
        <v>1347.028571428571</v>
      </c>
      <c r="G51" s="18">
        <f t="shared" si="133"/>
        <v>1618.5357142857138</v>
      </c>
      <c r="H51" s="18">
        <f t="shared" si="133"/>
        <v>1771.0428571428565</v>
      </c>
      <c r="I51" s="18">
        <f t="shared" si="133"/>
        <v>2036.5499999999993</v>
      </c>
      <c r="J51" s="18">
        <f t="shared" si="133"/>
        <v>2244.057142857142</v>
      </c>
      <c r="K51" s="18">
        <f t="shared" si="133"/>
        <v>2576.5642857142848</v>
      </c>
      <c r="L51" s="18">
        <f t="shared" si="133"/>
        <v>3010.0714285714275</v>
      </c>
      <c r="M51" s="58">
        <f t="shared" si="133"/>
        <v>3311.5785714285703</v>
      </c>
      <c r="N51" s="18">
        <f t="shared" si="133"/>
        <v>0</v>
      </c>
      <c r="O51" s="18">
        <f t="shared" si="133"/>
        <v>0</v>
      </c>
      <c r="P51" s="18">
        <f t="shared" si="133"/>
        <v>0</v>
      </c>
      <c r="Q51" s="18">
        <f t="shared" si="133"/>
        <v>0</v>
      </c>
      <c r="R51" s="18">
        <f t="shared" si="133"/>
        <v>0</v>
      </c>
      <c r="S51" s="18">
        <f t="shared" si="133"/>
        <v>0</v>
      </c>
      <c r="T51" s="18">
        <f t="shared" si="133"/>
        <v>0</v>
      </c>
      <c r="U51" s="18">
        <f t="shared" si="133"/>
        <v>0</v>
      </c>
      <c r="V51" s="18">
        <f t="shared" si="133"/>
        <v>0</v>
      </c>
      <c r="W51" s="18">
        <f t="shared" si="133"/>
        <v>0</v>
      </c>
      <c r="X51" s="18">
        <f t="shared" si="133"/>
        <v>0</v>
      </c>
      <c r="Y51" s="18">
        <f t="shared" si="133"/>
        <v>0</v>
      </c>
      <c r="Z51" s="18">
        <f t="shared" si="133"/>
        <v>0</v>
      </c>
      <c r="AA51" s="18">
        <f t="shared" si="133"/>
        <v>0</v>
      </c>
      <c r="AB51" s="18">
        <f t="shared" si="133"/>
        <v>0</v>
      </c>
      <c r="AC51" s="18">
        <f t="shared" si="133"/>
        <v>0</v>
      </c>
      <c r="AD51" s="18">
        <f t="shared" si="133"/>
        <v>0</v>
      </c>
      <c r="AE51" s="18">
        <f t="shared" si="133"/>
        <v>0</v>
      </c>
    </row>
    <row r="53" spans="1:31" x14ac:dyDescent="0.3">
      <c r="A53" s="10" t="s">
        <v>552</v>
      </c>
      <c r="B53" s="36">
        <v>38112</v>
      </c>
      <c r="C53" s="38">
        <f>$B$53/28</f>
        <v>1361.1428571428571</v>
      </c>
      <c r="D53" s="38">
        <f t="shared" ref="D53:AE53" si="134">$B$53/28</f>
        <v>1361.1428571428571</v>
      </c>
      <c r="E53" s="38">
        <f t="shared" si="134"/>
        <v>1361.1428571428571</v>
      </c>
      <c r="F53" s="38">
        <f t="shared" si="134"/>
        <v>1361.1428571428571</v>
      </c>
      <c r="G53" s="38">
        <f t="shared" si="134"/>
        <v>1361.1428571428571</v>
      </c>
      <c r="H53" s="38">
        <f t="shared" si="134"/>
        <v>1361.1428571428571</v>
      </c>
      <c r="I53" s="38">
        <f t="shared" si="134"/>
        <v>1361.1428571428571</v>
      </c>
      <c r="J53" s="38">
        <f t="shared" si="134"/>
        <v>1361.1428571428571</v>
      </c>
      <c r="K53" s="38">
        <f t="shared" si="134"/>
        <v>1361.1428571428571</v>
      </c>
      <c r="L53" s="38">
        <f t="shared" si="134"/>
        <v>1361.1428571428571</v>
      </c>
      <c r="M53" s="38">
        <f t="shared" si="134"/>
        <v>1361.1428571428571</v>
      </c>
      <c r="N53" s="38">
        <f t="shared" si="134"/>
        <v>1361.1428571428571</v>
      </c>
      <c r="O53" s="38">
        <f t="shared" si="134"/>
        <v>1361.1428571428571</v>
      </c>
      <c r="P53" s="38">
        <f t="shared" si="134"/>
        <v>1361.1428571428571</v>
      </c>
      <c r="Q53" s="38">
        <f t="shared" si="134"/>
        <v>1361.1428571428571</v>
      </c>
      <c r="R53" s="38">
        <f t="shared" si="134"/>
        <v>1361.1428571428571</v>
      </c>
      <c r="S53" s="38">
        <f t="shared" si="134"/>
        <v>1361.1428571428571</v>
      </c>
      <c r="T53" s="38">
        <f t="shared" si="134"/>
        <v>1361.1428571428571</v>
      </c>
      <c r="U53" s="38">
        <f t="shared" si="134"/>
        <v>1361.1428571428571</v>
      </c>
      <c r="V53" s="38">
        <f t="shared" si="134"/>
        <v>1361.1428571428571</v>
      </c>
      <c r="W53" s="38">
        <f t="shared" si="134"/>
        <v>1361.1428571428571</v>
      </c>
      <c r="X53" s="38">
        <f t="shared" si="134"/>
        <v>1361.1428571428571</v>
      </c>
      <c r="Y53" s="38">
        <f t="shared" si="134"/>
        <v>1361.1428571428571</v>
      </c>
      <c r="Z53" s="38">
        <f t="shared" si="134"/>
        <v>1361.1428571428571</v>
      </c>
      <c r="AA53" s="38">
        <f t="shared" si="134"/>
        <v>1361.1428571428571</v>
      </c>
      <c r="AB53" s="38">
        <f t="shared" si="134"/>
        <v>1361.1428571428571</v>
      </c>
      <c r="AC53" s="38">
        <f t="shared" si="134"/>
        <v>1361.1428571428571</v>
      </c>
      <c r="AD53" s="38">
        <f t="shared" si="134"/>
        <v>1361.1428571428571</v>
      </c>
      <c r="AE53" s="38">
        <f t="shared" si="134"/>
        <v>1361.1428571428571</v>
      </c>
    </row>
    <row r="54" spans="1:31" x14ac:dyDescent="0.3">
      <c r="A54" s="44" t="s">
        <v>12</v>
      </c>
      <c r="C54" s="53">
        <f>C47+C40+C33+C26</f>
        <v>497</v>
      </c>
      <c r="D54">
        <f>D47+D40+D33+D26</f>
        <v>779</v>
      </c>
      <c r="E54" s="53">
        <f t="shared" ref="E54:J54" si="135">E47+E40+E33+E26</f>
        <v>263</v>
      </c>
      <c r="F54" s="53">
        <f t="shared" si="135"/>
        <v>579</v>
      </c>
      <c r="G54" s="53">
        <f t="shared" si="135"/>
        <v>625</v>
      </c>
      <c r="H54" s="53">
        <f t="shared" si="135"/>
        <v>703</v>
      </c>
      <c r="I54" s="53">
        <f t="shared" si="135"/>
        <v>621</v>
      </c>
      <c r="J54" s="53">
        <f t="shared" si="135"/>
        <v>726</v>
      </c>
      <c r="K54" s="53">
        <f t="shared" ref="K54:L54" si="136">K47+K40+K33+K26</f>
        <v>594</v>
      </c>
      <c r="L54" s="53">
        <f t="shared" si="136"/>
        <v>353</v>
      </c>
      <c r="M54" s="53">
        <f t="shared" ref="M54" si="137">M47+M40+M33+M26</f>
        <v>571</v>
      </c>
    </row>
    <row r="55" spans="1:31" x14ac:dyDescent="0.3">
      <c r="A55" s="7" t="s">
        <v>13</v>
      </c>
      <c r="C55" s="26">
        <f t="shared" ref="C55:E55" si="138">C27+C34+C41+C48</f>
        <v>4158</v>
      </c>
      <c r="D55" s="26">
        <f t="shared" si="138"/>
        <v>4250</v>
      </c>
      <c r="E55" s="26">
        <f t="shared" si="138"/>
        <v>4166</v>
      </c>
      <c r="F55" s="26">
        <f>F27+F34+F41+F48</f>
        <v>4042</v>
      </c>
      <c r="G55" s="26">
        <f>G27+G34+G41+G48</f>
        <v>3938</v>
      </c>
      <c r="H55" s="26">
        <f>H27+H34+H41+H48</f>
        <v>4015</v>
      </c>
      <c r="I55" s="26">
        <f>I27+I34+I41+I48</f>
        <v>4067</v>
      </c>
      <c r="J55" s="26">
        <f>J27+J34+J41+J48</f>
        <v>4296</v>
      </c>
      <c r="K55" s="26">
        <f t="shared" ref="K55:L55" si="139">K27+K34+K41+K48</f>
        <v>4111</v>
      </c>
      <c r="L55" s="26">
        <f t="shared" si="139"/>
        <v>4201</v>
      </c>
      <c r="M55" s="26">
        <f t="shared" ref="M55" si="140">M27+M34+M41+M48</f>
        <v>4193</v>
      </c>
    </row>
    <row r="56" spans="1:31" x14ac:dyDescent="0.3">
      <c r="A56" s="7" t="s">
        <v>14</v>
      </c>
      <c r="C56" s="26">
        <f t="shared" ref="C56:D56" si="141">C55/7</f>
        <v>594</v>
      </c>
      <c r="D56" s="26">
        <f t="shared" si="141"/>
        <v>607.14285714285711</v>
      </c>
      <c r="E56" s="26">
        <f t="shared" ref="E56" si="142">E55/7</f>
        <v>595.14285714285711</v>
      </c>
      <c r="F56" s="26">
        <f t="shared" ref="F56" si="143">F55/7</f>
        <v>577.42857142857144</v>
      </c>
      <c r="G56" s="26">
        <f t="shared" ref="G56" si="144">G55/7</f>
        <v>562.57142857142856</v>
      </c>
      <c r="H56" s="26">
        <f t="shared" ref="H56" si="145">H55/7</f>
        <v>573.57142857142856</v>
      </c>
      <c r="I56" s="26">
        <f t="shared" ref="I56" si="146">I55/7</f>
        <v>581</v>
      </c>
      <c r="J56" s="26">
        <f t="shared" ref="J56" si="147">J55/7</f>
        <v>613.71428571428567</v>
      </c>
      <c r="K56" s="26">
        <f t="shared" ref="K56" si="148">K55/7</f>
        <v>587.28571428571433</v>
      </c>
      <c r="L56" s="26">
        <f t="shared" ref="L56" si="149">L55/7</f>
        <v>600.14285714285711</v>
      </c>
      <c r="M56" s="26">
        <f t="shared" ref="M56" si="150">M55/7</f>
        <v>599</v>
      </c>
      <c r="N56" s="26">
        <f t="shared" ref="N56" si="151">N55/7</f>
        <v>0</v>
      </c>
      <c r="O56" s="26">
        <f t="shared" ref="O56" si="152">O55/7</f>
        <v>0</v>
      </c>
      <c r="P56" s="26">
        <f t="shared" ref="P56" si="153">P55/7</f>
        <v>0</v>
      </c>
      <c r="Q56" s="26">
        <f t="shared" ref="Q56" si="154">Q55/7</f>
        <v>0</v>
      </c>
      <c r="R56" s="26">
        <f t="shared" ref="R56" si="155">R55/7</f>
        <v>0</v>
      </c>
      <c r="S56" s="26">
        <f t="shared" ref="S56" si="156">S55/7</f>
        <v>0</v>
      </c>
      <c r="T56" s="26">
        <f t="shared" ref="T56" si="157">T55/7</f>
        <v>0</v>
      </c>
      <c r="U56" s="26">
        <f t="shared" ref="U56" si="158">U55/7</f>
        <v>0</v>
      </c>
      <c r="V56" s="26">
        <f t="shared" ref="V56" si="159">V55/7</f>
        <v>0</v>
      </c>
      <c r="W56" s="26">
        <f t="shared" ref="W56" si="160">W55/7</f>
        <v>0</v>
      </c>
      <c r="X56" s="26">
        <f t="shared" ref="X56" si="161">X55/7</f>
        <v>0</v>
      </c>
      <c r="Y56" s="26">
        <f t="shared" ref="Y56" si="162">Y55/7</f>
        <v>0</v>
      </c>
      <c r="Z56" s="26">
        <f t="shared" ref="Z56" si="163">Z55/7</f>
        <v>0</v>
      </c>
      <c r="AA56" s="26">
        <f t="shared" ref="AA56" si="164">AA55/7</f>
        <v>0</v>
      </c>
      <c r="AB56" s="26">
        <f t="shared" ref="AB56" si="165">AB55/7</f>
        <v>0</v>
      </c>
      <c r="AC56" s="26">
        <f t="shared" ref="AC56" si="166">AC55/7</f>
        <v>0</v>
      </c>
      <c r="AD56" s="26">
        <f t="shared" ref="AD56" si="167">AD55/7</f>
        <v>0</v>
      </c>
      <c r="AE56" s="26">
        <f t="shared" ref="AE56" si="168">AE55/7</f>
        <v>0</v>
      </c>
    </row>
    <row r="57" spans="1:31" x14ac:dyDescent="0.3">
      <c r="A57" s="7" t="s">
        <v>15</v>
      </c>
      <c r="C57" s="32">
        <f t="shared" ref="C57:I57" si="169">IF(C54=0,0, C53-C54)</f>
        <v>864.14285714285711</v>
      </c>
      <c r="D57" s="32">
        <f t="shared" si="169"/>
        <v>582.14285714285711</v>
      </c>
      <c r="E57" s="32">
        <f t="shared" si="169"/>
        <v>1098.1428571428571</v>
      </c>
      <c r="F57" s="32">
        <f t="shared" si="169"/>
        <v>782.14285714285711</v>
      </c>
      <c r="G57" s="32">
        <f t="shared" si="169"/>
        <v>736.14285714285711</v>
      </c>
      <c r="H57" s="32">
        <f t="shared" si="169"/>
        <v>658.14285714285711</v>
      </c>
      <c r="I57" s="32">
        <f t="shared" si="169"/>
        <v>740.14285714285711</v>
      </c>
      <c r="J57" s="32">
        <f>IF(J54=0,0, J53-J54)</f>
        <v>635.14285714285711</v>
      </c>
      <c r="K57" s="32">
        <f t="shared" ref="K57:AE57" si="170">IF(K54=0,0, K53-K54)</f>
        <v>767.14285714285711</v>
      </c>
      <c r="L57" s="32">
        <f t="shared" si="170"/>
        <v>1008.1428571428571</v>
      </c>
      <c r="M57" s="32">
        <f t="shared" si="170"/>
        <v>790.14285714285711</v>
      </c>
      <c r="N57" s="32">
        <f t="shared" si="170"/>
        <v>0</v>
      </c>
      <c r="O57" s="32">
        <f t="shared" si="170"/>
        <v>0</v>
      </c>
      <c r="P57" s="32">
        <f t="shared" si="170"/>
        <v>0</v>
      </c>
      <c r="Q57" s="32">
        <f t="shared" si="170"/>
        <v>0</v>
      </c>
      <c r="R57" s="32">
        <f t="shared" si="170"/>
        <v>0</v>
      </c>
      <c r="S57" s="32">
        <f t="shared" si="170"/>
        <v>0</v>
      </c>
      <c r="T57" s="32">
        <f t="shared" si="170"/>
        <v>0</v>
      </c>
      <c r="U57" s="32">
        <f t="shared" si="170"/>
        <v>0</v>
      </c>
      <c r="V57" s="32">
        <f t="shared" si="170"/>
        <v>0</v>
      </c>
      <c r="W57" s="32">
        <f t="shared" si="170"/>
        <v>0</v>
      </c>
      <c r="X57" s="32">
        <f t="shared" si="170"/>
        <v>0</v>
      </c>
      <c r="Y57" s="32">
        <f t="shared" si="170"/>
        <v>0</v>
      </c>
      <c r="Z57" s="32">
        <f t="shared" si="170"/>
        <v>0</v>
      </c>
      <c r="AA57" s="32">
        <f t="shared" si="170"/>
        <v>0</v>
      </c>
      <c r="AB57" s="32">
        <f t="shared" si="170"/>
        <v>0</v>
      </c>
      <c r="AC57" s="32">
        <f t="shared" si="170"/>
        <v>0</v>
      </c>
      <c r="AD57" s="32">
        <f t="shared" si="170"/>
        <v>0</v>
      </c>
      <c r="AE57" s="32">
        <f t="shared" si="170"/>
        <v>0</v>
      </c>
    </row>
    <row r="58" spans="1:31" x14ac:dyDescent="0.3">
      <c r="A58" s="7" t="s">
        <v>8</v>
      </c>
      <c r="C58" s="18">
        <f>C57</f>
        <v>864.14285714285711</v>
      </c>
      <c r="D58" s="18">
        <f>IF(D57=0,0,D57+C58)</f>
        <v>1446.2857142857142</v>
      </c>
      <c r="E58" s="18">
        <f t="shared" ref="E58:AE58" si="171">IF(E57=0,0,E57+D58)</f>
        <v>2544.4285714285716</v>
      </c>
      <c r="F58" s="18">
        <f t="shared" si="171"/>
        <v>3326.5714285714284</v>
      </c>
      <c r="G58" s="18">
        <f t="shared" si="171"/>
        <v>4062.7142857142853</v>
      </c>
      <c r="H58" s="18">
        <f t="shared" si="171"/>
        <v>4720.8571428571422</v>
      </c>
      <c r="I58" s="18">
        <f t="shared" si="171"/>
        <v>5460.9999999999991</v>
      </c>
      <c r="J58" s="18">
        <f t="shared" si="171"/>
        <v>6096.142857142856</v>
      </c>
      <c r="K58" s="18">
        <f t="shared" si="171"/>
        <v>6863.2857142857129</v>
      </c>
      <c r="L58" s="18">
        <f t="shared" si="171"/>
        <v>7871.4285714285697</v>
      </c>
      <c r="M58" s="58">
        <f t="shared" si="171"/>
        <v>8661.5714285714275</v>
      </c>
      <c r="N58" s="18">
        <f t="shared" si="171"/>
        <v>0</v>
      </c>
      <c r="O58" s="18">
        <f t="shared" si="171"/>
        <v>0</v>
      </c>
      <c r="P58" s="18">
        <f t="shared" si="171"/>
        <v>0</v>
      </c>
      <c r="Q58" s="18">
        <f t="shared" si="171"/>
        <v>0</v>
      </c>
      <c r="R58" s="18">
        <f t="shared" si="171"/>
        <v>0</v>
      </c>
      <c r="S58" s="18">
        <f t="shared" si="171"/>
        <v>0</v>
      </c>
      <c r="T58" s="18">
        <f t="shared" si="171"/>
        <v>0</v>
      </c>
      <c r="U58" s="18">
        <f t="shared" si="171"/>
        <v>0</v>
      </c>
      <c r="V58" s="18">
        <f t="shared" si="171"/>
        <v>0</v>
      </c>
      <c r="W58" s="18">
        <f t="shared" si="171"/>
        <v>0</v>
      </c>
      <c r="X58" s="18">
        <f t="shared" si="171"/>
        <v>0</v>
      </c>
      <c r="Y58" s="18">
        <f t="shared" si="171"/>
        <v>0</v>
      </c>
      <c r="Z58" s="18">
        <f t="shared" si="171"/>
        <v>0</v>
      </c>
      <c r="AA58" s="18">
        <f t="shared" si="171"/>
        <v>0</v>
      </c>
      <c r="AB58" s="18">
        <f t="shared" si="171"/>
        <v>0</v>
      </c>
      <c r="AC58" s="18">
        <f t="shared" si="171"/>
        <v>0</v>
      </c>
      <c r="AD58" s="18">
        <f t="shared" si="171"/>
        <v>0</v>
      </c>
      <c r="AE58" s="18">
        <f t="shared" si="171"/>
        <v>0</v>
      </c>
    </row>
  </sheetData>
  <conditionalFormatting sqref="C22:AE22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C29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C36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D29:AE29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D36:AE36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C43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D43:AE4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C50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D50:AE50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J57:AE5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57:I57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08"/>
  <sheetViews>
    <sheetView tabSelected="1" topLeftCell="A494" workbookViewId="0">
      <selection activeCell="A494" sqref="A494"/>
    </sheetView>
  </sheetViews>
  <sheetFormatPr defaultRowHeight="14.4" x14ac:dyDescent="0.3"/>
  <cols>
    <col min="1" max="1" width="37.88671875" style="53" customWidth="1"/>
    <col min="2" max="3" width="24.5546875" style="53" customWidth="1"/>
    <col min="4" max="4" width="18.44140625" style="53" customWidth="1"/>
    <col min="5" max="5" width="22.33203125" style="53" bestFit="1" customWidth="1"/>
    <col min="6" max="6" width="22.33203125" style="53" customWidth="1"/>
    <col min="7" max="7" width="16" style="53" bestFit="1" customWidth="1"/>
    <col min="8" max="8" width="24.33203125" style="53" bestFit="1" customWidth="1"/>
    <col min="9" max="9" width="18.109375" style="53" bestFit="1" customWidth="1"/>
  </cols>
  <sheetData>
    <row r="1" spans="1:13" s="54" customFormat="1" x14ac:dyDescent="0.3">
      <c r="A1" s="54" t="s">
        <v>33</v>
      </c>
      <c r="B1" s="54" t="s">
        <v>34</v>
      </c>
      <c r="C1" s="54" t="s">
        <v>35</v>
      </c>
      <c r="D1" s="54" t="s">
        <v>541</v>
      </c>
      <c r="E1" s="54" t="s">
        <v>542</v>
      </c>
      <c r="F1" s="54" t="s">
        <v>543</v>
      </c>
      <c r="G1" s="54" t="s">
        <v>544</v>
      </c>
      <c r="H1" s="54" t="s">
        <v>545</v>
      </c>
      <c r="I1" s="54" t="s">
        <v>546</v>
      </c>
    </row>
    <row r="2" spans="1:13" x14ac:dyDescent="0.3">
      <c r="A2" s="53" t="s">
        <v>39</v>
      </c>
      <c r="B2" s="53" t="s">
        <v>6</v>
      </c>
      <c r="C2" s="53">
        <v>5</v>
      </c>
      <c r="D2" s="53">
        <v>7433</v>
      </c>
      <c r="E2" s="53">
        <v>5440</v>
      </c>
      <c r="F2" s="53">
        <v>1993</v>
      </c>
      <c r="G2" s="53">
        <v>4346</v>
      </c>
      <c r="H2" s="53">
        <v>73.099999999999994</v>
      </c>
      <c r="I2" s="53">
        <v>58.4</v>
      </c>
    </row>
    <row r="3" spans="1:13" x14ac:dyDescent="0.3">
      <c r="A3" s="53" t="s">
        <v>51</v>
      </c>
      <c r="B3" s="53" t="s">
        <v>6</v>
      </c>
      <c r="C3" s="53">
        <v>5</v>
      </c>
      <c r="D3" s="53">
        <v>5721</v>
      </c>
      <c r="E3" s="53">
        <v>4243</v>
      </c>
      <c r="F3" s="53">
        <v>1478</v>
      </c>
      <c r="G3" s="53">
        <v>3327</v>
      </c>
      <c r="H3" s="53">
        <v>74.099999999999994</v>
      </c>
      <c r="I3" s="53">
        <v>58.1</v>
      </c>
    </row>
    <row r="4" spans="1:13" x14ac:dyDescent="0.3">
      <c r="A4" s="53" t="s">
        <v>157</v>
      </c>
      <c r="B4" s="53" t="s">
        <v>11</v>
      </c>
      <c r="C4" s="53">
        <v>5</v>
      </c>
      <c r="D4" s="53">
        <v>3537</v>
      </c>
      <c r="E4" s="53">
        <v>2304</v>
      </c>
      <c r="F4" s="53">
        <v>1233</v>
      </c>
      <c r="G4" s="53">
        <v>1768</v>
      </c>
      <c r="H4" s="53">
        <v>65.099999999999994</v>
      </c>
      <c r="I4" s="53">
        <v>49.9</v>
      </c>
      <c r="M4" t="s">
        <v>548</v>
      </c>
    </row>
    <row r="5" spans="1:13" s="78" customFormat="1" x14ac:dyDescent="0.3">
      <c r="A5" s="78" t="s">
        <v>141</v>
      </c>
      <c r="B5" s="78" t="s">
        <v>11</v>
      </c>
      <c r="C5" s="78">
        <v>5</v>
      </c>
      <c r="D5" s="78">
        <v>3809</v>
      </c>
      <c r="E5" s="78">
        <v>2692</v>
      </c>
      <c r="F5" s="78">
        <v>1117</v>
      </c>
      <c r="G5" s="78">
        <v>1897</v>
      </c>
      <c r="H5" s="78">
        <v>70.599999999999994</v>
      </c>
      <c r="I5" s="78">
        <v>49.8</v>
      </c>
    </row>
    <row r="6" spans="1:13" x14ac:dyDescent="0.3">
      <c r="A6" s="53" t="s">
        <v>36</v>
      </c>
      <c r="B6" s="53" t="s">
        <v>6</v>
      </c>
      <c r="C6" s="53">
        <v>5</v>
      </c>
      <c r="D6" s="53">
        <v>3567</v>
      </c>
      <c r="E6" s="53">
        <v>2487</v>
      </c>
      <c r="F6" s="53">
        <v>1080</v>
      </c>
      <c r="G6" s="53">
        <v>1875</v>
      </c>
      <c r="H6" s="53">
        <v>69.7</v>
      </c>
      <c r="I6" s="53">
        <v>52.5</v>
      </c>
    </row>
    <row r="7" spans="1:13" x14ac:dyDescent="0.3">
      <c r="A7" s="53" t="s">
        <v>40</v>
      </c>
      <c r="B7" s="53" t="s">
        <v>6</v>
      </c>
      <c r="C7" s="53">
        <v>4</v>
      </c>
      <c r="D7" s="53">
        <v>4000</v>
      </c>
      <c r="E7" s="53">
        <v>3117</v>
      </c>
      <c r="F7" s="53">
        <v>883</v>
      </c>
      <c r="G7" s="53">
        <v>2621</v>
      </c>
      <c r="H7" s="53">
        <v>77.900000000000006</v>
      </c>
      <c r="I7" s="53">
        <v>65.5</v>
      </c>
    </row>
    <row r="8" spans="1:13" x14ac:dyDescent="0.3">
      <c r="A8" s="53" t="s">
        <v>41</v>
      </c>
      <c r="B8" s="53" t="s">
        <v>5</v>
      </c>
      <c r="C8" s="53">
        <v>4</v>
      </c>
      <c r="D8" s="53">
        <v>3949</v>
      </c>
      <c r="E8" s="53">
        <v>3087</v>
      </c>
      <c r="F8" s="53">
        <v>862</v>
      </c>
      <c r="G8" s="53">
        <v>2507</v>
      </c>
      <c r="H8" s="53">
        <v>78.099999999999994</v>
      </c>
      <c r="I8" s="53">
        <v>63.4</v>
      </c>
    </row>
    <row r="9" spans="1:13" x14ac:dyDescent="0.3">
      <c r="A9" s="53" t="s">
        <v>48</v>
      </c>
      <c r="B9" s="53" t="s">
        <v>5</v>
      </c>
      <c r="C9" s="53">
        <v>4</v>
      </c>
      <c r="D9" s="53">
        <v>3251</v>
      </c>
      <c r="E9" s="53">
        <v>2449</v>
      </c>
      <c r="F9" s="53">
        <v>802</v>
      </c>
      <c r="G9" s="53">
        <v>1992</v>
      </c>
      <c r="H9" s="53">
        <v>75.3</v>
      </c>
      <c r="I9" s="53">
        <v>61.2</v>
      </c>
    </row>
    <row r="10" spans="1:13" x14ac:dyDescent="0.3">
      <c r="A10" s="53" t="s">
        <v>159</v>
      </c>
      <c r="B10" s="53" t="s">
        <v>11</v>
      </c>
      <c r="C10" s="53">
        <v>5</v>
      </c>
      <c r="D10" s="53">
        <v>2176</v>
      </c>
      <c r="E10" s="53">
        <v>1388</v>
      </c>
      <c r="F10" s="53">
        <v>788</v>
      </c>
      <c r="G10" s="53">
        <v>1029</v>
      </c>
      <c r="H10" s="53">
        <v>63.7</v>
      </c>
      <c r="I10" s="53">
        <v>47.2</v>
      </c>
    </row>
    <row r="11" spans="1:13" x14ac:dyDescent="0.3">
      <c r="A11" s="53" t="s">
        <v>37</v>
      </c>
      <c r="B11" s="53" t="s">
        <v>6</v>
      </c>
      <c r="C11" s="53">
        <v>5</v>
      </c>
      <c r="D11" s="53">
        <v>2914</v>
      </c>
      <c r="E11" s="53">
        <v>2173</v>
      </c>
      <c r="F11" s="53">
        <v>741</v>
      </c>
      <c r="G11" s="53">
        <v>1717</v>
      </c>
      <c r="H11" s="53">
        <v>74.5</v>
      </c>
      <c r="I11" s="53">
        <v>58.9</v>
      </c>
    </row>
    <row r="12" spans="1:13" x14ac:dyDescent="0.3">
      <c r="A12" s="53" t="s">
        <v>38</v>
      </c>
      <c r="B12" s="53" t="s">
        <v>6</v>
      </c>
      <c r="C12" s="53">
        <v>5</v>
      </c>
      <c r="D12" s="53">
        <v>2662</v>
      </c>
      <c r="E12" s="53">
        <v>1986</v>
      </c>
      <c r="F12" s="53">
        <v>676</v>
      </c>
      <c r="G12" s="53">
        <v>1572</v>
      </c>
      <c r="H12" s="53">
        <v>74.599999999999994</v>
      </c>
      <c r="I12" s="53">
        <v>59</v>
      </c>
    </row>
    <row r="13" spans="1:13" x14ac:dyDescent="0.3">
      <c r="A13" s="53" t="s">
        <v>73</v>
      </c>
      <c r="B13" s="53" t="s">
        <v>6</v>
      </c>
      <c r="C13" s="53">
        <v>3</v>
      </c>
      <c r="D13" s="53">
        <v>3288</v>
      </c>
      <c r="E13" s="53">
        <v>2660</v>
      </c>
      <c r="F13" s="53">
        <v>628</v>
      </c>
      <c r="G13" s="53">
        <v>2203</v>
      </c>
      <c r="H13" s="53">
        <v>80.900000000000006</v>
      </c>
      <c r="I13" s="53">
        <v>67</v>
      </c>
    </row>
    <row r="14" spans="1:13" x14ac:dyDescent="0.3">
      <c r="A14" s="53" t="s">
        <v>148</v>
      </c>
      <c r="B14" s="53" t="s">
        <v>11</v>
      </c>
      <c r="C14" s="53">
        <v>4</v>
      </c>
      <c r="D14" s="53">
        <v>2219</v>
      </c>
      <c r="E14" s="53">
        <v>1615</v>
      </c>
      <c r="F14" s="53">
        <v>604</v>
      </c>
      <c r="G14" s="53">
        <v>1276</v>
      </c>
      <c r="H14" s="53">
        <v>72.7</v>
      </c>
      <c r="I14" s="53">
        <v>57.5</v>
      </c>
    </row>
    <row r="15" spans="1:13" x14ac:dyDescent="0.3">
      <c r="A15" s="53" t="s">
        <v>47</v>
      </c>
      <c r="B15" s="53" t="s">
        <v>6</v>
      </c>
      <c r="C15" s="53">
        <v>5</v>
      </c>
      <c r="D15" s="53">
        <v>1974</v>
      </c>
      <c r="E15" s="53">
        <v>1405</v>
      </c>
      <c r="F15" s="53">
        <v>569</v>
      </c>
      <c r="G15" s="53">
        <v>1024</v>
      </c>
      <c r="H15" s="53">
        <v>71.099999999999994</v>
      </c>
      <c r="I15" s="53">
        <v>51.8</v>
      </c>
    </row>
    <row r="16" spans="1:13" x14ac:dyDescent="0.3">
      <c r="A16" s="53" t="s">
        <v>54</v>
      </c>
      <c r="B16" s="53" t="s">
        <v>6</v>
      </c>
      <c r="C16" s="53">
        <v>5</v>
      </c>
      <c r="D16" s="53">
        <v>2116</v>
      </c>
      <c r="E16" s="53">
        <v>1559</v>
      </c>
      <c r="F16" s="53">
        <v>557</v>
      </c>
      <c r="G16" s="53">
        <v>1210</v>
      </c>
      <c r="H16" s="53">
        <v>73.599999999999994</v>
      </c>
      <c r="I16" s="53">
        <v>57.1</v>
      </c>
    </row>
    <row r="17" spans="1:9" x14ac:dyDescent="0.3">
      <c r="A17" s="53" t="s">
        <v>144</v>
      </c>
      <c r="B17" s="53" t="s">
        <v>11</v>
      </c>
      <c r="C17" s="53">
        <v>3</v>
      </c>
      <c r="D17" s="53">
        <v>2232</v>
      </c>
      <c r="E17" s="53">
        <v>1685</v>
      </c>
      <c r="F17" s="53">
        <v>547</v>
      </c>
      <c r="G17" s="53">
        <v>1377</v>
      </c>
      <c r="H17" s="53">
        <v>75.400000000000006</v>
      </c>
      <c r="I17" s="53">
        <v>61.6</v>
      </c>
    </row>
    <row r="18" spans="1:9" x14ac:dyDescent="0.3">
      <c r="A18" s="53" t="s">
        <v>50</v>
      </c>
      <c r="B18" s="53" t="s">
        <v>5</v>
      </c>
      <c r="C18" s="53">
        <v>4</v>
      </c>
      <c r="D18" s="53">
        <v>2259</v>
      </c>
      <c r="E18" s="53">
        <v>1761</v>
      </c>
      <c r="F18" s="53">
        <v>498</v>
      </c>
      <c r="G18" s="53">
        <v>1469</v>
      </c>
      <c r="H18" s="53">
        <v>77.900000000000006</v>
      </c>
      <c r="I18" s="53">
        <v>65</v>
      </c>
    </row>
    <row r="19" spans="1:9" x14ac:dyDescent="0.3">
      <c r="A19" s="53" t="s">
        <v>57</v>
      </c>
      <c r="B19" s="53" t="s">
        <v>5</v>
      </c>
      <c r="C19" s="53">
        <v>5</v>
      </c>
      <c r="D19" s="53">
        <v>1837</v>
      </c>
      <c r="E19" s="53">
        <v>1354</v>
      </c>
      <c r="F19" s="53">
        <v>483</v>
      </c>
      <c r="G19" s="53">
        <v>1054</v>
      </c>
      <c r="H19" s="53">
        <v>73.7</v>
      </c>
      <c r="I19" s="53">
        <v>57.3</v>
      </c>
    </row>
    <row r="20" spans="1:9" x14ac:dyDescent="0.3">
      <c r="A20" s="53" t="s">
        <v>127</v>
      </c>
      <c r="B20" s="53" t="s">
        <v>11</v>
      </c>
      <c r="C20" s="53">
        <v>5</v>
      </c>
      <c r="D20" s="53">
        <v>1424</v>
      </c>
      <c r="E20" s="53">
        <v>942</v>
      </c>
      <c r="F20" s="53">
        <v>482</v>
      </c>
      <c r="G20" s="53">
        <v>731</v>
      </c>
      <c r="H20" s="53">
        <v>66.099999999999994</v>
      </c>
      <c r="I20" s="53">
        <v>51.3</v>
      </c>
    </row>
    <row r="21" spans="1:9" x14ac:dyDescent="0.3">
      <c r="A21" s="53" t="s">
        <v>43</v>
      </c>
      <c r="B21" s="53" t="s">
        <v>4</v>
      </c>
      <c r="C21" s="53">
        <v>5</v>
      </c>
      <c r="D21" s="53">
        <v>1843</v>
      </c>
      <c r="E21" s="53">
        <v>1399</v>
      </c>
      <c r="F21" s="53">
        <v>444</v>
      </c>
      <c r="G21" s="53">
        <v>1155</v>
      </c>
      <c r="H21" s="53">
        <v>75.900000000000006</v>
      </c>
      <c r="I21" s="53">
        <v>62.6</v>
      </c>
    </row>
    <row r="22" spans="1:9" x14ac:dyDescent="0.3">
      <c r="A22" s="53" t="s">
        <v>46</v>
      </c>
      <c r="B22" s="53" t="s">
        <v>4</v>
      </c>
      <c r="C22" s="53">
        <v>4</v>
      </c>
      <c r="D22" s="53">
        <v>2218</v>
      </c>
      <c r="E22" s="53">
        <v>1779</v>
      </c>
      <c r="F22" s="53">
        <v>439</v>
      </c>
      <c r="G22" s="53">
        <v>1478</v>
      </c>
      <c r="H22" s="53">
        <v>80.2</v>
      </c>
      <c r="I22" s="53">
        <v>66.599999999999994</v>
      </c>
    </row>
    <row r="23" spans="1:9" x14ac:dyDescent="0.3">
      <c r="A23" s="53" t="s">
        <v>205</v>
      </c>
      <c r="B23" s="53" t="s">
        <v>11</v>
      </c>
      <c r="C23" s="53">
        <v>5</v>
      </c>
      <c r="D23" s="53">
        <v>1474</v>
      </c>
      <c r="E23" s="53">
        <v>1041</v>
      </c>
      <c r="F23" s="53">
        <v>433</v>
      </c>
      <c r="G23" s="53">
        <v>845</v>
      </c>
      <c r="H23" s="53">
        <v>70.599999999999994</v>
      </c>
      <c r="I23" s="53">
        <v>57.3</v>
      </c>
    </row>
    <row r="24" spans="1:9" x14ac:dyDescent="0.3">
      <c r="A24" s="53" t="s">
        <v>211</v>
      </c>
      <c r="B24" s="53" t="s">
        <v>11</v>
      </c>
      <c r="C24" s="53">
        <v>5</v>
      </c>
      <c r="D24" s="53">
        <v>1155</v>
      </c>
      <c r="E24" s="53">
        <v>729</v>
      </c>
      <c r="F24" s="53">
        <v>426</v>
      </c>
      <c r="G24" s="53">
        <v>495</v>
      </c>
      <c r="H24" s="53">
        <v>63.1</v>
      </c>
      <c r="I24" s="53">
        <v>42.8</v>
      </c>
    </row>
    <row r="25" spans="1:9" x14ac:dyDescent="0.3">
      <c r="A25" s="53" t="s">
        <v>67</v>
      </c>
      <c r="B25" s="53" t="s">
        <v>6</v>
      </c>
      <c r="C25" s="53">
        <v>4</v>
      </c>
      <c r="D25" s="53">
        <v>1589</v>
      </c>
      <c r="E25" s="53">
        <v>1191</v>
      </c>
      <c r="F25" s="53">
        <v>398</v>
      </c>
      <c r="G25" s="53">
        <v>926</v>
      </c>
      <c r="H25" s="53">
        <v>74.900000000000006</v>
      </c>
      <c r="I25" s="53">
        <v>58.2</v>
      </c>
    </row>
    <row r="26" spans="1:9" x14ac:dyDescent="0.3">
      <c r="A26" s="53" t="s">
        <v>165</v>
      </c>
      <c r="B26" s="53" t="s">
        <v>11</v>
      </c>
      <c r="C26" s="53">
        <v>4</v>
      </c>
      <c r="D26" s="53">
        <v>1392</v>
      </c>
      <c r="E26" s="53">
        <v>994</v>
      </c>
      <c r="F26" s="53">
        <v>398</v>
      </c>
      <c r="G26" s="53">
        <v>781</v>
      </c>
      <c r="H26" s="53">
        <v>71.400000000000006</v>
      </c>
      <c r="I26" s="53">
        <v>56.1</v>
      </c>
    </row>
    <row r="27" spans="1:9" x14ac:dyDescent="0.3">
      <c r="A27" s="53" t="s">
        <v>149</v>
      </c>
      <c r="B27" s="53" t="s">
        <v>11</v>
      </c>
      <c r="C27" s="53">
        <v>3</v>
      </c>
      <c r="D27" s="53">
        <v>1483</v>
      </c>
      <c r="E27" s="53">
        <v>1097</v>
      </c>
      <c r="F27" s="53">
        <v>386</v>
      </c>
      <c r="G27" s="53">
        <v>882</v>
      </c>
      <c r="H27" s="53">
        <v>73.900000000000006</v>
      </c>
      <c r="I27" s="53">
        <v>59.4</v>
      </c>
    </row>
    <row r="28" spans="1:9" x14ac:dyDescent="0.3">
      <c r="A28" s="53" t="s">
        <v>82</v>
      </c>
      <c r="B28" s="53" t="s">
        <v>4</v>
      </c>
      <c r="C28" s="53">
        <v>4</v>
      </c>
      <c r="D28" s="53">
        <v>1609</v>
      </c>
      <c r="E28" s="53">
        <v>1269</v>
      </c>
      <c r="F28" s="53">
        <v>340</v>
      </c>
      <c r="G28" s="53">
        <v>1040</v>
      </c>
      <c r="H28" s="53">
        <v>78.8</v>
      </c>
      <c r="I28" s="53">
        <v>64.599999999999994</v>
      </c>
    </row>
    <row r="29" spans="1:9" x14ac:dyDescent="0.3">
      <c r="A29" s="53" t="s">
        <v>44</v>
      </c>
      <c r="B29" s="53" t="s">
        <v>6</v>
      </c>
      <c r="C29" s="53">
        <v>5</v>
      </c>
      <c r="D29" s="53">
        <v>1296</v>
      </c>
      <c r="E29" s="53">
        <v>959</v>
      </c>
      <c r="F29" s="53">
        <v>337</v>
      </c>
      <c r="G29" s="53">
        <v>765</v>
      </c>
      <c r="H29" s="53">
        <v>73.900000000000006</v>
      </c>
      <c r="I29" s="53">
        <v>59</v>
      </c>
    </row>
    <row r="30" spans="1:9" x14ac:dyDescent="0.3">
      <c r="A30" s="53" t="s">
        <v>254</v>
      </c>
      <c r="B30" s="53" t="s">
        <v>11</v>
      </c>
      <c r="C30" s="53">
        <v>5</v>
      </c>
      <c r="D30" s="53">
        <v>1067</v>
      </c>
      <c r="E30" s="53">
        <v>736</v>
      </c>
      <c r="F30" s="53">
        <v>331</v>
      </c>
      <c r="G30" s="53">
        <v>583</v>
      </c>
      <c r="H30" s="53">
        <v>68.900000000000006</v>
      </c>
      <c r="I30" s="53">
        <v>54.6</v>
      </c>
    </row>
    <row r="31" spans="1:9" x14ac:dyDescent="0.3">
      <c r="A31" s="53" t="s">
        <v>45</v>
      </c>
      <c r="B31" s="53" t="s">
        <v>4</v>
      </c>
      <c r="C31" s="53">
        <v>4</v>
      </c>
      <c r="D31" s="53">
        <v>1697</v>
      </c>
      <c r="E31" s="53">
        <v>1367</v>
      </c>
      <c r="F31" s="53">
        <v>330</v>
      </c>
      <c r="G31" s="53">
        <v>1148</v>
      </c>
      <c r="H31" s="53">
        <v>80.5</v>
      </c>
      <c r="I31" s="53">
        <v>67.599999999999994</v>
      </c>
    </row>
    <row r="32" spans="1:9" x14ac:dyDescent="0.3">
      <c r="A32" s="53" t="s">
        <v>63</v>
      </c>
      <c r="B32" s="53" t="s">
        <v>6</v>
      </c>
      <c r="C32" s="53">
        <v>5</v>
      </c>
      <c r="D32" s="53">
        <v>1105</v>
      </c>
      <c r="E32" s="53">
        <v>785</v>
      </c>
      <c r="F32" s="53">
        <v>320</v>
      </c>
      <c r="G32" s="53">
        <v>612</v>
      </c>
      <c r="H32" s="53">
        <v>71</v>
      </c>
      <c r="I32" s="53">
        <v>55.3</v>
      </c>
    </row>
    <row r="33" spans="1:9" x14ac:dyDescent="0.3">
      <c r="A33" s="53" t="s">
        <v>58</v>
      </c>
      <c r="B33" s="53" t="s">
        <v>5</v>
      </c>
      <c r="C33" s="53">
        <v>4</v>
      </c>
      <c r="D33" s="53">
        <v>1403</v>
      </c>
      <c r="E33" s="53">
        <v>1092</v>
      </c>
      <c r="F33" s="53">
        <v>311</v>
      </c>
      <c r="G33" s="53">
        <v>910</v>
      </c>
      <c r="H33" s="53">
        <v>77.8</v>
      </c>
      <c r="I33" s="53">
        <v>64.8</v>
      </c>
    </row>
    <row r="34" spans="1:9" x14ac:dyDescent="0.3">
      <c r="A34" s="53" t="s">
        <v>68</v>
      </c>
      <c r="B34" s="53" t="s">
        <v>5</v>
      </c>
      <c r="C34" s="53">
        <v>3</v>
      </c>
      <c r="D34" s="53">
        <v>1858</v>
      </c>
      <c r="E34" s="53">
        <v>1548</v>
      </c>
      <c r="F34" s="53">
        <v>310</v>
      </c>
      <c r="G34" s="53">
        <v>1341</v>
      </c>
      <c r="H34" s="53">
        <v>83.3</v>
      </c>
      <c r="I34" s="53">
        <v>72.099999999999994</v>
      </c>
    </row>
    <row r="35" spans="1:9" x14ac:dyDescent="0.3">
      <c r="A35" s="53" t="s">
        <v>55</v>
      </c>
      <c r="B35" s="53" t="s">
        <v>6</v>
      </c>
      <c r="C35" s="53">
        <v>2</v>
      </c>
      <c r="D35" s="53">
        <v>1264</v>
      </c>
      <c r="E35" s="53">
        <v>966</v>
      </c>
      <c r="F35" s="53">
        <v>298</v>
      </c>
      <c r="G35" s="53">
        <v>803</v>
      </c>
      <c r="H35" s="53">
        <v>76.400000000000006</v>
      </c>
      <c r="I35" s="53">
        <v>63.5</v>
      </c>
    </row>
    <row r="36" spans="1:9" x14ac:dyDescent="0.3">
      <c r="A36" s="53" t="s">
        <v>53</v>
      </c>
      <c r="B36" s="53" t="s">
        <v>6</v>
      </c>
      <c r="C36" s="53">
        <v>3</v>
      </c>
      <c r="D36" s="53">
        <v>1450</v>
      </c>
      <c r="E36" s="53">
        <v>1158</v>
      </c>
      <c r="F36" s="53">
        <v>292</v>
      </c>
      <c r="G36" s="53">
        <v>1004</v>
      </c>
      <c r="H36" s="53">
        <v>79.8</v>
      </c>
      <c r="I36" s="53">
        <v>69.2</v>
      </c>
    </row>
    <row r="37" spans="1:9" x14ac:dyDescent="0.3">
      <c r="A37" s="53" t="s">
        <v>229</v>
      </c>
      <c r="B37" s="53" t="s">
        <v>11</v>
      </c>
      <c r="C37" s="53">
        <v>5</v>
      </c>
      <c r="D37" s="53">
        <v>924</v>
      </c>
      <c r="E37" s="53">
        <v>640</v>
      </c>
      <c r="F37" s="53">
        <v>284</v>
      </c>
      <c r="G37" s="53">
        <v>525</v>
      </c>
      <c r="H37" s="53">
        <v>69.2</v>
      </c>
      <c r="I37" s="53">
        <v>56.8</v>
      </c>
    </row>
    <row r="38" spans="1:9" x14ac:dyDescent="0.3">
      <c r="A38" s="53" t="s">
        <v>70</v>
      </c>
      <c r="B38" s="53" t="s">
        <v>6</v>
      </c>
      <c r="C38" s="53">
        <v>2</v>
      </c>
      <c r="D38" s="53">
        <v>1218</v>
      </c>
      <c r="E38" s="53">
        <v>945</v>
      </c>
      <c r="F38" s="53">
        <v>273</v>
      </c>
      <c r="G38" s="53">
        <v>765</v>
      </c>
      <c r="H38" s="53">
        <v>77.5</v>
      </c>
      <c r="I38" s="53">
        <v>62.8</v>
      </c>
    </row>
    <row r="39" spans="1:9" x14ac:dyDescent="0.3">
      <c r="A39" s="53" t="s">
        <v>66</v>
      </c>
      <c r="B39" s="53" t="s">
        <v>6</v>
      </c>
      <c r="C39" s="53">
        <v>5</v>
      </c>
      <c r="D39" s="53">
        <v>866</v>
      </c>
      <c r="E39" s="53">
        <v>596</v>
      </c>
      <c r="F39" s="53">
        <v>270</v>
      </c>
      <c r="G39" s="53">
        <v>433</v>
      </c>
      <c r="H39" s="53">
        <v>68.8</v>
      </c>
      <c r="I39" s="53">
        <v>50</v>
      </c>
    </row>
    <row r="40" spans="1:9" x14ac:dyDescent="0.3">
      <c r="A40" s="53" t="s">
        <v>61</v>
      </c>
      <c r="B40" s="53" t="s">
        <v>5</v>
      </c>
      <c r="C40" s="53">
        <v>3</v>
      </c>
      <c r="D40" s="53">
        <v>1473</v>
      </c>
      <c r="E40" s="53">
        <v>1205</v>
      </c>
      <c r="F40" s="53">
        <v>268</v>
      </c>
      <c r="G40" s="53">
        <v>1013</v>
      </c>
      <c r="H40" s="53">
        <v>81.8</v>
      </c>
      <c r="I40" s="53">
        <v>68.7</v>
      </c>
    </row>
    <row r="41" spans="1:9" x14ac:dyDescent="0.3">
      <c r="A41" s="53" t="s">
        <v>42</v>
      </c>
      <c r="B41" s="53" t="s">
        <v>6</v>
      </c>
      <c r="C41" s="53">
        <v>5</v>
      </c>
      <c r="D41" s="53">
        <v>1030</v>
      </c>
      <c r="E41" s="53">
        <v>764</v>
      </c>
      <c r="F41" s="53">
        <v>266</v>
      </c>
      <c r="G41" s="53">
        <v>600</v>
      </c>
      <c r="H41" s="53">
        <v>74.099999999999994</v>
      </c>
      <c r="I41" s="53">
        <v>58.2</v>
      </c>
    </row>
    <row r="42" spans="1:9" s="79" customFormat="1" x14ac:dyDescent="0.3">
      <c r="A42" s="79" t="s">
        <v>253</v>
      </c>
      <c r="B42" s="79" t="s">
        <v>11</v>
      </c>
      <c r="C42" s="79">
        <v>4</v>
      </c>
      <c r="D42" s="79">
        <v>936</v>
      </c>
      <c r="E42" s="79">
        <v>677</v>
      </c>
      <c r="F42" s="79">
        <v>259</v>
      </c>
      <c r="G42" s="79">
        <v>555</v>
      </c>
      <c r="H42" s="79">
        <v>72.3</v>
      </c>
      <c r="I42" s="79">
        <v>59.2</v>
      </c>
    </row>
    <row r="43" spans="1:9" x14ac:dyDescent="0.3">
      <c r="A43" s="53" t="s">
        <v>56</v>
      </c>
      <c r="B43" s="53" t="s">
        <v>4</v>
      </c>
      <c r="C43" s="53">
        <v>5</v>
      </c>
      <c r="D43" s="53">
        <v>1063</v>
      </c>
      <c r="E43" s="53">
        <v>806</v>
      </c>
      <c r="F43" s="53">
        <v>257</v>
      </c>
      <c r="G43" s="53">
        <v>639</v>
      </c>
      <c r="H43" s="53">
        <v>75.8</v>
      </c>
      <c r="I43" s="53">
        <v>60.1</v>
      </c>
    </row>
    <row r="44" spans="1:9" x14ac:dyDescent="0.3">
      <c r="A44" s="53" t="s">
        <v>49</v>
      </c>
      <c r="B44" s="53" t="s">
        <v>4</v>
      </c>
      <c r="C44" s="53">
        <v>4</v>
      </c>
      <c r="D44" s="53">
        <v>1175</v>
      </c>
      <c r="E44" s="53">
        <v>919</v>
      </c>
      <c r="F44" s="53">
        <v>256</v>
      </c>
      <c r="G44" s="53">
        <v>775</v>
      </c>
      <c r="H44" s="53">
        <v>78.2</v>
      </c>
      <c r="I44" s="53">
        <v>65.900000000000006</v>
      </c>
    </row>
    <row r="45" spans="1:9" x14ac:dyDescent="0.3">
      <c r="A45" s="53" t="s">
        <v>52</v>
      </c>
      <c r="B45" s="53" t="s">
        <v>4</v>
      </c>
      <c r="C45" s="53">
        <v>3</v>
      </c>
      <c r="D45" s="53">
        <v>1456</v>
      </c>
      <c r="E45" s="53">
        <v>1205</v>
      </c>
      <c r="F45" s="53">
        <v>251</v>
      </c>
      <c r="G45" s="53">
        <v>1051</v>
      </c>
      <c r="H45" s="53">
        <v>82.7</v>
      </c>
      <c r="I45" s="53">
        <v>72.099999999999994</v>
      </c>
    </row>
    <row r="46" spans="1:9" x14ac:dyDescent="0.3">
      <c r="A46" s="53" t="s">
        <v>118</v>
      </c>
      <c r="B46" s="53" t="s">
        <v>6</v>
      </c>
      <c r="C46" s="53">
        <v>4</v>
      </c>
      <c r="D46" s="53">
        <v>1252</v>
      </c>
      <c r="E46" s="53">
        <v>1004</v>
      </c>
      <c r="F46" s="53">
        <v>248</v>
      </c>
      <c r="G46" s="53">
        <v>797</v>
      </c>
      <c r="H46" s="53">
        <v>80.099999999999994</v>
      </c>
      <c r="I46" s="53">
        <v>63.6</v>
      </c>
    </row>
    <row r="47" spans="1:9" x14ac:dyDescent="0.3">
      <c r="A47" s="53" t="s">
        <v>62</v>
      </c>
      <c r="B47" s="53" t="s">
        <v>4</v>
      </c>
      <c r="C47" s="53">
        <v>5</v>
      </c>
      <c r="D47" s="53">
        <v>1026</v>
      </c>
      <c r="E47" s="53">
        <v>781</v>
      </c>
      <c r="F47" s="53">
        <v>245</v>
      </c>
      <c r="G47" s="53">
        <v>638</v>
      </c>
      <c r="H47" s="53">
        <v>76.099999999999994</v>
      </c>
      <c r="I47" s="53">
        <v>62.1</v>
      </c>
    </row>
    <row r="48" spans="1:9" x14ac:dyDescent="0.3">
      <c r="A48" s="53" t="s">
        <v>188</v>
      </c>
      <c r="B48" s="53" t="s">
        <v>11</v>
      </c>
      <c r="C48" s="53">
        <v>4</v>
      </c>
      <c r="D48" s="53">
        <v>853</v>
      </c>
      <c r="E48" s="53">
        <v>620</v>
      </c>
      <c r="F48" s="53">
        <v>233</v>
      </c>
      <c r="G48" s="53">
        <v>515</v>
      </c>
      <c r="H48" s="53">
        <v>72.599999999999994</v>
      </c>
      <c r="I48" s="53">
        <v>60.3</v>
      </c>
    </row>
    <row r="49" spans="1:9" x14ac:dyDescent="0.3">
      <c r="A49" s="53" t="s">
        <v>116</v>
      </c>
      <c r="B49" s="53" t="s">
        <v>6</v>
      </c>
      <c r="C49" s="53">
        <v>3</v>
      </c>
      <c r="D49" s="53">
        <v>1323</v>
      </c>
      <c r="E49" s="53">
        <v>1099</v>
      </c>
      <c r="F49" s="53">
        <v>224</v>
      </c>
      <c r="G49" s="53">
        <v>937</v>
      </c>
      <c r="H49" s="53">
        <v>83</v>
      </c>
      <c r="I49" s="53">
        <v>70.8</v>
      </c>
    </row>
    <row r="50" spans="1:9" x14ac:dyDescent="0.3">
      <c r="A50" s="53" t="s">
        <v>60</v>
      </c>
      <c r="B50" s="53" t="s">
        <v>4</v>
      </c>
      <c r="C50" s="53">
        <v>5</v>
      </c>
      <c r="D50" s="53">
        <v>786</v>
      </c>
      <c r="E50" s="53">
        <v>568</v>
      </c>
      <c r="F50" s="53">
        <v>218</v>
      </c>
      <c r="G50" s="53">
        <v>442</v>
      </c>
      <c r="H50" s="53">
        <v>72.2</v>
      </c>
      <c r="I50" s="53">
        <v>56.2</v>
      </c>
    </row>
    <row r="51" spans="1:9" x14ac:dyDescent="0.3">
      <c r="A51" s="53" t="s">
        <v>222</v>
      </c>
      <c r="B51" s="53" t="s">
        <v>11</v>
      </c>
      <c r="C51" s="53">
        <v>3</v>
      </c>
      <c r="D51" s="53">
        <v>754</v>
      </c>
      <c r="E51" s="53">
        <v>542</v>
      </c>
      <c r="F51" s="53">
        <v>212</v>
      </c>
      <c r="G51" s="53">
        <v>415</v>
      </c>
      <c r="H51" s="53">
        <v>71.8</v>
      </c>
      <c r="I51" s="53">
        <v>55</v>
      </c>
    </row>
    <row r="52" spans="1:9" x14ac:dyDescent="0.3">
      <c r="A52" s="53" t="s">
        <v>83</v>
      </c>
      <c r="B52" s="53" t="s">
        <v>5</v>
      </c>
      <c r="C52" s="53">
        <v>3</v>
      </c>
      <c r="D52" s="53">
        <v>957</v>
      </c>
      <c r="E52" s="53">
        <v>758</v>
      </c>
      <c r="F52" s="53">
        <v>199</v>
      </c>
      <c r="G52" s="53">
        <v>653</v>
      </c>
      <c r="H52" s="53">
        <v>79.2</v>
      </c>
      <c r="I52" s="53">
        <v>68.2</v>
      </c>
    </row>
    <row r="53" spans="1:9" x14ac:dyDescent="0.3">
      <c r="A53" s="53" t="s">
        <v>92</v>
      </c>
      <c r="B53" s="53" t="s">
        <v>6</v>
      </c>
      <c r="C53" s="53">
        <v>4</v>
      </c>
      <c r="D53" s="53">
        <v>836</v>
      </c>
      <c r="E53" s="53">
        <v>638</v>
      </c>
      <c r="F53" s="53">
        <v>198</v>
      </c>
      <c r="G53" s="53">
        <v>491</v>
      </c>
      <c r="H53" s="53">
        <v>76.3</v>
      </c>
      <c r="I53" s="53">
        <v>58.7</v>
      </c>
    </row>
    <row r="54" spans="1:9" x14ac:dyDescent="0.3">
      <c r="A54" s="53" t="s">
        <v>81</v>
      </c>
      <c r="B54" s="53" t="s">
        <v>5</v>
      </c>
      <c r="C54" s="53">
        <v>2</v>
      </c>
      <c r="D54" s="53">
        <v>841</v>
      </c>
      <c r="E54" s="53">
        <v>647</v>
      </c>
      <c r="F54" s="53">
        <v>194</v>
      </c>
      <c r="G54" s="53">
        <v>536</v>
      </c>
      <c r="H54" s="53">
        <v>76.900000000000006</v>
      </c>
      <c r="I54" s="53">
        <v>63.7</v>
      </c>
    </row>
    <row r="55" spans="1:9" x14ac:dyDescent="0.3">
      <c r="A55" s="53" t="s">
        <v>76</v>
      </c>
      <c r="B55" s="53" t="s">
        <v>6</v>
      </c>
      <c r="C55" s="53">
        <v>5</v>
      </c>
      <c r="D55" s="53">
        <v>652</v>
      </c>
      <c r="E55" s="53">
        <v>478</v>
      </c>
      <c r="F55" s="53">
        <v>174</v>
      </c>
      <c r="G55" s="53">
        <v>366</v>
      </c>
      <c r="H55" s="53">
        <v>73.3</v>
      </c>
      <c r="I55" s="53">
        <v>56.1</v>
      </c>
    </row>
    <row r="56" spans="1:9" x14ac:dyDescent="0.3">
      <c r="A56" s="53" t="s">
        <v>214</v>
      </c>
      <c r="B56" s="53" t="s">
        <v>11</v>
      </c>
      <c r="C56" s="53">
        <v>4</v>
      </c>
      <c r="D56" s="53">
        <v>641</v>
      </c>
      <c r="E56" s="53">
        <v>471</v>
      </c>
      <c r="F56" s="53">
        <v>170</v>
      </c>
      <c r="G56" s="53">
        <v>364</v>
      </c>
      <c r="H56" s="53">
        <v>73.400000000000006</v>
      </c>
      <c r="I56" s="53">
        <v>56.7</v>
      </c>
    </row>
    <row r="57" spans="1:9" x14ac:dyDescent="0.3">
      <c r="A57" s="53" t="s">
        <v>169</v>
      </c>
      <c r="B57" s="53" t="s">
        <v>5</v>
      </c>
      <c r="C57" s="53">
        <v>4</v>
      </c>
      <c r="D57" s="53">
        <v>516</v>
      </c>
      <c r="E57" s="53">
        <v>349</v>
      </c>
      <c r="F57" s="53">
        <v>167</v>
      </c>
      <c r="G57" s="53">
        <v>291</v>
      </c>
      <c r="H57" s="53">
        <v>67.599999999999994</v>
      </c>
      <c r="I57" s="53">
        <v>56.3</v>
      </c>
    </row>
    <row r="58" spans="1:9" x14ac:dyDescent="0.3">
      <c r="A58" s="53" t="s">
        <v>65</v>
      </c>
      <c r="B58" s="53" t="s">
        <v>5</v>
      </c>
      <c r="C58" s="53">
        <v>4</v>
      </c>
      <c r="D58" s="53">
        <v>823</v>
      </c>
      <c r="E58" s="53">
        <v>662</v>
      </c>
      <c r="F58" s="53">
        <v>161</v>
      </c>
      <c r="G58" s="53">
        <v>554</v>
      </c>
      <c r="H58" s="53">
        <v>80.400000000000006</v>
      </c>
      <c r="I58" s="53">
        <v>67.3</v>
      </c>
    </row>
    <row r="59" spans="1:9" x14ac:dyDescent="0.3">
      <c r="A59" s="53" t="s">
        <v>64</v>
      </c>
      <c r="B59" s="53" t="s">
        <v>4</v>
      </c>
      <c r="C59" s="53">
        <v>3</v>
      </c>
      <c r="D59" s="53">
        <v>1084</v>
      </c>
      <c r="E59" s="53">
        <v>925</v>
      </c>
      <c r="F59" s="53">
        <v>159</v>
      </c>
      <c r="G59" s="53">
        <v>824</v>
      </c>
      <c r="H59" s="53">
        <v>85.3</v>
      </c>
      <c r="I59" s="53">
        <v>76</v>
      </c>
    </row>
    <row r="60" spans="1:9" x14ac:dyDescent="0.3">
      <c r="A60" s="53" t="s">
        <v>99</v>
      </c>
      <c r="B60" s="53" t="s">
        <v>6</v>
      </c>
      <c r="C60" s="53">
        <v>5</v>
      </c>
      <c r="D60" s="53">
        <v>589</v>
      </c>
      <c r="E60" s="53">
        <v>432</v>
      </c>
      <c r="F60" s="53">
        <v>157</v>
      </c>
      <c r="G60" s="53">
        <v>316</v>
      </c>
      <c r="H60" s="53">
        <v>73.3</v>
      </c>
      <c r="I60" s="53">
        <v>53.6</v>
      </c>
    </row>
    <row r="61" spans="1:9" x14ac:dyDescent="0.3">
      <c r="A61" s="53" t="s">
        <v>357</v>
      </c>
      <c r="B61" s="53" t="s">
        <v>11</v>
      </c>
      <c r="C61" s="53">
        <v>5</v>
      </c>
      <c r="D61" s="53">
        <v>314</v>
      </c>
      <c r="E61" s="53">
        <v>161</v>
      </c>
      <c r="F61" s="53">
        <v>153</v>
      </c>
      <c r="G61" s="53">
        <v>127</v>
      </c>
      <c r="H61" s="53">
        <v>51.2</v>
      </c>
      <c r="I61" s="53">
        <v>40.4</v>
      </c>
    </row>
    <row r="62" spans="1:9" x14ac:dyDescent="0.3">
      <c r="A62" s="53" t="s">
        <v>145</v>
      </c>
      <c r="B62" s="53" t="s">
        <v>5</v>
      </c>
      <c r="C62" s="53">
        <v>3</v>
      </c>
      <c r="D62" s="53">
        <v>796</v>
      </c>
      <c r="E62" s="53">
        <v>645</v>
      </c>
      <c r="F62" s="53">
        <v>151</v>
      </c>
      <c r="G62" s="53">
        <v>549</v>
      </c>
      <c r="H62" s="53">
        <v>81</v>
      </c>
      <c r="I62" s="53">
        <v>68.900000000000006</v>
      </c>
    </row>
    <row r="63" spans="1:9" s="79" customFormat="1" x14ac:dyDescent="0.3">
      <c r="A63" s="79" t="s">
        <v>247</v>
      </c>
      <c r="B63" s="79" t="s">
        <v>11</v>
      </c>
      <c r="C63" s="79">
        <v>5</v>
      </c>
      <c r="D63" s="79">
        <v>643</v>
      </c>
      <c r="E63" s="79">
        <v>499</v>
      </c>
      <c r="F63" s="79">
        <v>144</v>
      </c>
      <c r="G63" s="79">
        <v>369</v>
      </c>
      <c r="H63" s="79">
        <v>77.599999999999994</v>
      </c>
      <c r="I63" s="79">
        <v>57.3</v>
      </c>
    </row>
    <row r="64" spans="1:9" x14ac:dyDescent="0.3">
      <c r="A64" s="53" t="s">
        <v>243</v>
      </c>
      <c r="B64" s="53" t="s">
        <v>11</v>
      </c>
      <c r="C64" s="53">
        <v>5</v>
      </c>
      <c r="D64" s="53">
        <v>461</v>
      </c>
      <c r="E64" s="53">
        <v>319</v>
      </c>
      <c r="F64" s="53">
        <v>142</v>
      </c>
      <c r="G64" s="53">
        <v>257</v>
      </c>
      <c r="H64" s="53">
        <v>69.099999999999994</v>
      </c>
      <c r="I64" s="53">
        <v>55.7</v>
      </c>
    </row>
    <row r="65" spans="1:9" s="78" customFormat="1" x14ac:dyDescent="0.3">
      <c r="A65" s="78" t="s">
        <v>276</v>
      </c>
      <c r="B65" s="78" t="s">
        <v>11</v>
      </c>
      <c r="C65" s="78">
        <v>4</v>
      </c>
      <c r="D65" s="78">
        <v>394</v>
      </c>
      <c r="E65" s="78">
        <v>252</v>
      </c>
      <c r="F65" s="78">
        <v>142</v>
      </c>
      <c r="G65" s="78">
        <v>192</v>
      </c>
      <c r="H65" s="78">
        <v>63.9</v>
      </c>
      <c r="I65" s="78">
        <v>48.7</v>
      </c>
    </row>
    <row r="66" spans="1:9" x14ac:dyDescent="0.3">
      <c r="A66" s="53" t="s">
        <v>79</v>
      </c>
      <c r="B66" s="53" t="s">
        <v>6</v>
      </c>
      <c r="C66" s="53">
        <v>3</v>
      </c>
      <c r="D66" s="53">
        <v>702</v>
      </c>
      <c r="E66" s="53">
        <v>561</v>
      </c>
      <c r="F66" s="53">
        <v>141</v>
      </c>
      <c r="G66" s="53">
        <v>480</v>
      </c>
      <c r="H66" s="53">
        <v>79.900000000000006</v>
      </c>
      <c r="I66" s="53">
        <v>68.3</v>
      </c>
    </row>
    <row r="67" spans="1:9" x14ac:dyDescent="0.3">
      <c r="A67" s="53" t="s">
        <v>84</v>
      </c>
      <c r="B67" s="53" t="s">
        <v>6</v>
      </c>
      <c r="C67" s="53">
        <v>3</v>
      </c>
      <c r="D67" s="53">
        <v>672</v>
      </c>
      <c r="E67" s="53">
        <v>531</v>
      </c>
      <c r="F67" s="53">
        <v>141</v>
      </c>
      <c r="G67" s="53">
        <v>438</v>
      </c>
      <c r="H67" s="53">
        <v>79</v>
      </c>
      <c r="I67" s="53">
        <v>65.099999999999994</v>
      </c>
    </row>
    <row r="68" spans="1:9" x14ac:dyDescent="0.3">
      <c r="A68" s="53" t="s">
        <v>270</v>
      </c>
      <c r="B68" s="53" t="s">
        <v>11</v>
      </c>
      <c r="C68" s="53">
        <v>5</v>
      </c>
      <c r="D68" s="53">
        <v>499</v>
      </c>
      <c r="E68" s="53">
        <v>358</v>
      </c>
      <c r="F68" s="53">
        <v>141</v>
      </c>
      <c r="G68" s="53">
        <v>293</v>
      </c>
      <c r="H68" s="53">
        <v>71.7</v>
      </c>
      <c r="I68" s="53">
        <v>58.7</v>
      </c>
    </row>
    <row r="69" spans="1:9" x14ac:dyDescent="0.3">
      <c r="A69" s="53" t="s">
        <v>227</v>
      </c>
      <c r="B69" s="53" t="s">
        <v>11</v>
      </c>
      <c r="C69" s="53">
        <v>3</v>
      </c>
      <c r="D69" s="53">
        <v>536</v>
      </c>
      <c r="E69" s="53">
        <v>399</v>
      </c>
      <c r="F69" s="53">
        <v>137</v>
      </c>
      <c r="G69" s="53">
        <v>317</v>
      </c>
      <c r="H69" s="53">
        <v>74.400000000000006</v>
      </c>
      <c r="I69" s="53">
        <v>59.1</v>
      </c>
    </row>
    <row r="70" spans="1:9" x14ac:dyDescent="0.3">
      <c r="A70" s="53" t="s">
        <v>93</v>
      </c>
      <c r="B70" s="53" t="s">
        <v>6</v>
      </c>
      <c r="C70" s="53">
        <v>2</v>
      </c>
      <c r="D70" s="53">
        <v>710</v>
      </c>
      <c r="E70" s="53">
        <v>575</v>
      </c>
      <c r="F70" s="53">
        <v>135</v>
      </c>
      <c r="G70" s="53">
        <v>507</v>
      </c>
      <c r="H70" s="53">
        <v>80.900000000000006</v>
      </c>
      <c r="I70" s="53">
        <v>71.400000000000006</v>
      </c>
    </row>
    <row r="71" spans="1:9" x14ac:dyDescent="0.3">
      <c r="A71" s="53" t="s">
        <v>150</v>
      </c>
      <c r="B71" s="53" t="s">
        <v>5</v>
      </c>
      <c r="C71" s="53">
        <v>3</v>
      </c>
      <c r="D71" s="53">
        <v>617</v>
      </c>
      <c r="E71" s="53">
        <v>483</v>
      </c>
      <c r="F71" s="53">
        <v>134</v>
      </c>
      <c r="G71" s="53">
        <v>400</v>
      </c>
      <c r="H71" s="53">
        <v>78.2</v>
      </c>
      <c r="I71" s="53">
        <v>64.8</v>
      </c>
    </row>
    <row r="72" spans="1:9" s="78" customFormat="1" x14ac:dyDescent="0.3">
      <c r="A72" s="78" t="s">
        <v>280</v>
      </c>
      <c r="B72" s="78" t="s">
        <v>11</v>
      </c>
      <c r="C72" s="78">
        <v>5</v>
      </c>
      <c r="D72" s="78">
        <v>322</v>
      </c>
      <c r="E72" s="78">
        <v>192</v>
      </c>
      <c r="F72" s="78">
        <v>130</v>
      </c>
      <c r="G72" s="78">
        <v>129</v>
      </c>
      <c r="H72" s="78">
        <v>59.6</v>
      </c>
      <c r="I72" s="78">
        <v>40</v>
      </c>
    </row>
    <row r="73" spans="1:9" x14ac:dyDescent="0.3">
      <c r="A73" s="53" t="s">
        <v>72</v>
      </c>
      <c r="B73" s="53" t="s">
        <v>4</v>
      </c>
      <c r="C73" s="53">
        <v>3</v>
      </c>
      <c r="D73" s="53">
        <v>599</v>
      </c>
      <c r="E73" s="53">
        <v>471</v>
      </c>
      <c r="F73" s="53">
        <v>128</v>
      </c>
      <c r="G73" s="53">
        <v>392</v>
      </c>
      <c r="H73" s="53">
        <v>78.599999999999994</v>
      </c>
      <c r="I73" s="53">
        <v>65.400000000000006</v>
      </c>
    </row>
    <row r="74" spans="1:9" x14ac:dyDescent="0.3">
      <c r="A74" s="53" t="s">
        <v>78</v>
      </c>
      <c r="B74" s="53" t="s">
        <v>5</v>
      </c>
      <c r="C74" s="53">
        <v>4</v>
      </c>
      <c r="D74" s="53">
        <v>584</v>
      </c>
      <c r="E74" s="53">
        <v>456</v>
      </c>
      <c r="F74" s="53">
        <v>128</v>
      </c>
      <c r="G74" s="53">
        <v>365</v>
      </c>
      <c r="H74" s="53">
        <v>78</v>
      </c>
      <c r="I74" s="53">
        <v>62.5</v>
      </c>
    </row>
    <row r="75" spans="1:9" x14ac:dyDescent="0.3">
      <c r="A75" s="53" t="s">
        <v>292</v>
      </c>
      <c r="B75" s="53" t="s">
        <v>11</v>
      </c>
      <c r="C75" s="53">
        <v>5</v>
      </c>
      <c r="D75" s="53">
        <v>412</v>
      </c>
      <c r="E75" s="53">
        <v>284</v>
      </c>
      <c r="F75" s="53">
        <v>128</v>
      </c>
      <c r="G75" s="53">
        <v>226</v>
      </c>
      <c r="H75" s="53">
        <v>68.900000000000006</v>
      </c>
      <c r="I75" s="53">
        <v>54.8</v>
      </c>
    </row>
    <row r="76" spans="1:9" x14ac:dyDescent="0.3">
      <c r="A76" s="53" t="s">
        <v>255</v>
      </c>
      <c r="B76" s="53" t="s">
        <v>11</v>
      </c>
      <c r="C76" s="53">
        <v>5</v>
      </c>
      <c r="D76" s="53">
        <v>524</v>
      </c>
      <c r="E76" s="53">
        <v>400</v>
      </c>
      <c r="F76" s="53">
        <v>124</v>
      </c>
      <c r="G76" s="53">
        <v>325</v>
      </c>
      <c r="H76" s="53">
        <v>76.3</v>
      </c>
      <c r="I76" s="53">
        <v>62</v>
      </c>
    </row>
    <row r="77" spans="1:9" x14ac:dyDescent="0.3">
      <c r="A77" s="53" t="s">
        <v>88</v>
      </c>
      <c r="B77" s="53" t="s">
        <v>5</v>
      </c>
      <c r="C77" s="53">
        <v>3</v>
      </c>
      <c r="D77" s="53">
        <v>798</v>
      </c>
      <c r="E77" s="53">
        <v>677</v>
      </c>
      <c r="F77" s="53">
        <v>121</v>
      </c>
      <c r="G77" s="53">
        <v>594</v>
      </c>
      <c r="H77" s="53">
        <v>84.8</v>
      </c>
      <c r="I77" s="53">
        <v>74.400000000000006</v>
      </c>
    </row>
    <row r="78" spans="1:9" x14ac:dyDescent="0.3">
      <c r="A78" s="53" t="s">
        <v>90</v>
      </c>
      <c r="B78" s="53" t="s">
        <v>5</v>
      </c>
      <c r="C78" s="53">
        <v>1</v>
      </c>
      <c r="D78" s="53">
        <v>827</v>
      </c>
      <c r="E78" s="53">
        <v>709</v>
      </c>
      <c r="F78" s="53">
        <v>118</v>
      </c>
      <c r="G78" s="53">
        <v>619</v>
      </c>
      <c r="H78" s="53">
        <v>85.7</v>
      </c>
      <c r="I78" s="53">
        <v>74.8</v>
      </c>
    </row>
    <row r="79" spans="1:9" x14ac:dyDescent="0.3">
      <c r="A79" s="53" t="s">
        <v>324</v>
      </c>
      <c r="B79" s="53" t="s">
        <v>6</v>
      </c>
      <c r="C79" s="53">
        <v>5</v>
      </c>
      <c r="D79" s="53">
        <v>365</v>
      </c>
      <c r="E79" s="53">
        <v>249</v>
      </c>
      <c r="F79" s="53">
        <v>116</v>
      </c>
      <c r="G79" s="53">
        <v>203</v>
      </c>
      <c r="H79" s="53">
        <v>68.2</v>
      </c>
      <c r="I79" s="53">
        <v>55.6</v>
      </c>
    </row>
    <row r="80" spans="1:9" x14ac:dyDescent="0.3">
      <c r="A80" s="53" t="s">
        <v>324</v>
      </c>
      <c r="B80" s="53" t="s">
        <v>6</v>
      </c>
      <c r="C80" s="53">
        <v>5</v>
      </c>
      <c r="D80" s="53">
        <v>365</v>
      </c>
      <c r="E80" s="53">
        <v>249</v>
      </c>
      <c r="F80" s="53">
        <v>116</v>
      </c>
      <c r="G80" s="53">
        <v>203</v>
      </c>
      <c r="H80" s="53">
        <v>68.2</v>
      </c>
      <c r="I80" s="53">
        <v>55.6</v>
      </c>
    </row>
    <row r="81" spans="1:9" x14ac:dyDescent="0.3">
      <c r="A81" s="53" t="s">
        <v>85</v>
      </c>
      <c r="B81" s="53" t="s">
        <v>6</v>
      </c>
      <c r="C81" s="53">
        <v>4</v>
      </c>
      <c r="D81" s="53">
        <v>401</v>
      </c>
      <c r="E81" s="53">
        <v>286</v>
      </c>
      <c r="F81" s="53">
        <v>115</v>
      </c>
      <c r="G81" s="53">
        <v>238</v>
      </c>
      <c r="H81" s="53">
        <v>71.3</v>
      </c>
      <c r="I81" s="53">
        <v>59.3</v>
      </c>
    </row>
    <row r="82" spans="1:9" x14ac:dyDescent="0.3">
      <c r="A82" s="53" t="s">
        <v>86</v>
      </c>
      <c r="B82" s="53" t="s">
        <v>5</v>
      </c>
      <c r="C82" s="53">
        <v>3</v>
      </c>
      <c r="D82" s="53">
        <v>747</v>
      </c>
      <c r="E82" s="53">
        <v>632</v>
      </c>
      <c r="F82" s="53">
        <v>115</v>
      </c>
      <c r="G82" s="53">
        <v>534</v>
      </c>
      <c r="H82" s="53">
        <v>84.6</v>
      </c>
      <c r="I82" s="53">
        <v>71.400000000000006</v>
      </c>
    </row>
    <row r="83" spans="1:9" s="78" customFormat="1" x14ac:dyDescent="0.3">
      <c r="A83" s="78" t="s">
        <v>281</v>
      </c>
      <c r="B83" s="78" t="s">
        <v>11</v>
      </c>
      <c r="C83" s="78">
        <v>5</v>
      </c>
      <c r="D83" s="78">
        <v>377</v>
      </c>
      <c r="E83" s="78">
        <v>262</v>
      </c>
      <c r="F83" s="78">
        <v>115</v>
      </c>
      <c r="G83" s="78">
        <v>194</v>
      </c>
      <c r="H83" s="78">
        <v>69.400000000000006</v>
      </c>
      <c r="I83" s="78">
        <v>51.4</v>
      </c>
    </row>
    <row r="84" spans="1:9" x14ac:dyDescent="0.3">
      <c r="A84" s="53" t="s">
        <v>114</v>
      </c>
      <c r="B84" s="53" t="s">
        <v>6</v>
      </c>
      <c r="C84" s="53">
        <v>3</v>
      </c>
      <c r="D84" s="53">
        <v>624</v>
      </c>
      <c r="E84" s="53">
        <v>511</v>
      </c>
      <c r="F84" s="53">
        <v>113</v>
      </c>
      <c r="G84" s="53">
        <v>417</v>
      </c>
      <c r="H84" s="53">
        <v>81.8</v>
      </c>
      <c r="I84" s="53">
        <v>66.8</v>
      </c>
    </row>
    <row r="85" spans="1:9" x14ac:dyDescent="0.3">
      <c r="A85" s="53" t="s">
        <v>69</v>
      </c>
      <c r="B85" s="53" t="s">
        <v>5</v>
      </c>
      <c r="C85" s="53">
        <v>4</v>
      </c>
      <c r="D85" s="53">
        <v>568</v>
      </c>
      <c r="E85" s="53">
        <v>456</v>
      </c>
      <c r="F85" s="53">
        <v>112</v>
      </c>
      <c r="G85" s="53">
        <v>367</v>
      </c>
      <c r="H85" s="53">
        <v>80.2</v>
      </c>
      <c r="I85" s="53">
        <v>64.599999999999994</v>
      </c>
    </row>
    <row r="86" spans="1:9" x14ac:dyDescent="0.3">
      <c r="A86" s="53" t="s">
        <v>198</v>
      </c>
      <c r="B86" s="53" t="s">
        <v>11</v>
      </c>
      <c r="C86" s="53">
        <v>4</v>
      </c>
      <c r="D86" s="53">
        <v>468</v>
      </c>
      <c r="E86" s="53">
        <v>360</v>
      </c>
      <c r="F86" s="53">
        <v>108</v>
      </c>
      <c r="G86" s="53">
        <v>294</v>
      </c>
      <c r="H86" s="53">
        <v>76.900000000000006</v>
      </c>
      <c r="I86" s="53">
        <v>62.8</v>
      </c>
    </row>
    <row r="87" spans="1:9" x14ac:dyDescent="0.3">
      <c r="A87" s="53" t="s">
        <v>338</v>
      </c>
      <c r="B87" s="53" t="s">
        <v>11</v>
      </c>
      <c r="C87" s="53">
        <v>5</v>
      </c>
      <c r="D87" s="53">
        <v>241</v>
      </c>
      <c r="E87" s="53">
        <v>136</v>
      </c>
      <c r="F87" s="53">
        <v>105</v>
      </c>
      <c r="G87" s="53">
        <v>106</v>
      </c>
      <c r="H87" s="53">
        <v>56.4</v>
      </c>
      <c r="I87" s="53">
        <v>43.9</v>
      </c>
    </row>
    <row r="88" spans="1:9" x14ac:dyDescent="0.3">
      <c r="A88" s="53" t="s">
        <v>424</v>
      </c>
      <c r="B88" s="53" t="s">
        <v>11</v>
      </c>
      <c r="C88" s="53">
        <v>5</v>
      </c>
      <c r="D88" s="53">
        <v>267</v>
      </c>
      <c r="E88" s="53">
        <v>162</v>
      </c>
      <c r="F88" s="53">
        <v>105</v>
      </c>
      <c r="G88" s="53">
        <v>112</v>
      </c>
      <c r="H88" s="53">
        <v>60.6</v>
      </c>
      <c r="I88" s="53">
        <v>41.9</v>
      </c>
    </row>
    <row r="89" spans="1:9" x14ac:dyDescent="0.3">
      <c r="A89" s="53" t="s">
        <v>136</v>
      </c>
      <c r="B89" s="53" t="s">
        <v>4</v>
      </c>
      <c r="C89" s="53">
        <v>2</v>
      </c>
      <c r="D89" s="53">
        <v>753</v>
      </c>
      <c r="E89" s="53">
        <v>649</v>
      </c>
      <c r="F89" s="53">
        <v>104</v>
      </c>
      <c r="G89" s="53">
        <v>570</v>
      </c>
      <c r="H89" s="53">
        <v>86.1</v>
      </c>
      <c r="I89" s="53">
        <v>75.599999999999994</v>
      </c>
    </row>
    <row r="90" spans="1:9" x14ac:dyDescent="0.3">
      <c r="A90" s="53" t="s">
        <v>226</v>
      </c>
      <c r="B90" s="53" t="s">
        <v>11</v>
      </c>
      <c r="C90" s="53">
        <v>4</v>
      </c>
      <c r="D90" s="53">
        <v>383</v>
      </c>
      <c r="E90" s="53">
        <v>279</v>
      </c>
      <c r="F90" s="53">
        <v>104</v>
      </c>
      <c r="G90" s="53">
        <v>213</v>
      </c>
      <c r="H90" s="53">
        <v>72.8</v>
      </c>
      <c r="I90" s="53">
        <v>55.6</v>
      </c>
    </row>
    <row r="91" spans="1:9" x14ac:dyDescent="0.3">
      <c r="A91" s="53" t="s">
        <v>109</v>
      </c>
      <c r="B91" s="53" t="s">
        <v>5</v>
      </c>
      <c r="C91" s="53">
        <v>3</v>
      </c>
      <c r="D91" s="53">
        <v>492</v>
      </c>
      <c r="E91" s="53">
        <v>390</v>
      </c>
      <c r="F91" s="53">
        <v>102</v>
      </c>
      <c r="G91" s="53">
        <v>328</v>
      </c>
      <c r="H91" s="53">
        <v>79.2</v>
      </c>
      <c r="I91" s="53">
        <v>66.599999999999994</v>
      </c>
    </row>
    <row r="92" spans="1:9" x14ac:dyDescent="0.3">
      <c r="A92" s="53" t="s">
        <v>80</v>
      </c>
      <c r="B92" s="53" t="s">
        <v>6</v>
      </c>
      <c r="C92" s="53">
        <v>2</v>
      </c>
      <c r="D92" s="53">
        <v>423</v>
      </c>
      <c r="E92" s="53">
        <v>324</v>
      </c>
      <c r="F92" s="53">
        <v>99</v>
      </c>
      <c r="G92" s="53">
        <v>273</v>
      </c>
      <c r="H92" s="53">
        <v>76.5</v>
      </c>
      <c r="I92" s="53">
        <v>64.5</v>
      </c>
    </row>
    <row r="93" spans="1:9" x14ac:dyDescent="0.3">
      <c r="A93" s="53" t="s">
        <v>59</v>
      </c>
      <c r="B93" s="53" t="s">
        <v>4</v>
      </c>
      <c r="C93" s="53">
        <v>5</v>
      </c>
      <c r="D93" s="53">
        <v>426</v>
      </c>
      <c r="E93" s="53">
        <v>328</v>
      </c>
      <c r="F93" s="53">
        <v>98</v>
      </c>
      <c r="G93" s="53">
        <v>248</v>
      </c>
      <c r="H93" s="53">
        <v>76.900000000000006</v>
      </c>
      <c r="I93" s="53">
        <v>58.2</v>
      </c>
    </row>
    <row r="94" spans="1:9" x14ac:dyDescent="0.3">
      <c r="A94" s="53" t="s">
        <v>271</v>
      </c>
      <c r="B94" s="53" t="s">
        <v>11</v>
      </c>
      <c r="C94" s="53">
        <v>4</v>
      </c>
      <c r="D94" s="53">
        <v>288</v>
      </c>
      <c r="E94" s="53">
        <v>190</v>
      </c>
      <c r="F94" s="53">
        <v>98</v>
      </c>
      <c r="G94" s="53">
        <v>138</v>
      </c>
      <c r="H94" s="53">
        <v>65.900000000000006</v>
      </c>
      <c r="I94" s="53">
        <v>47.9</v>
      </c>
    </row>
    <row r="95" spans="1:9" x14ac:dyDescent="0.3">
      <c r="A95" s="53" t="s">
        <v>75</v>
      </c>
      <c r="B95" s="53" t="s">
        <v>4</v>
      </c>
      <c r="C95" s="53">
        <v>2</v>
      </c>
      <c r="D95" s="53">
        <v>956</v>
      </c>
      <c r="E95" s="53">
        <v>859</v>
      </c>
      <c r="F95" s="53">
        <v>97</v>
      </c>
      <c r="G95" s="53">
        <v>776</v>
      </c>
      <c r="H95" s="53">
        <v>89.8</v>
      </c>
      <c r="I95" s="53">
        <v>81.099999999999994</v>
      </c>
    </row>
    <row r="96" spans="1:9" x14ac:dyDescent="0.3">
      <c r="A96" s="53" t="s">
        <v>249</v>
      </c>
      <c r="B96" s="53" t="s">
        <v>11</v>
      </c>
      <c r="C96" s="53">
        <v>3</v>
      </c>
      <c r="D96" s="53">
        <v>312</v>
      </c>
      <c r="E96" s="53">
        <v>216</v>
      </c>
      <c r="F96" s="53">
        <v>96</v>
      </c>
      <c r="G96" s="53">
        <v>168</v>
      </c>
      <c r="H96" s="53">
        <v>69.2</v>
      </c>
      <c r="I96" s="53">
        <v>53.8</v>
      </c>
    </row>
    <row r="97" spans="1:9" x14ac:dyDescent="0.3">
      <c r="A97" s="53" t="s">
        <v>71</v>
      </c>
      <c r="B97" s="53" t="s">
        <v>4</v>
      </c>
      <c r="C97" s="53">
        <v>2</v>
      </c>
      <c r="D97" s="53">
        <v>798</v>
      </c>
      <c r="E97" s="53">
        <v>703</v>
      </c>
      <c r="F97" s="53">
        <v>95</v>
      </c>
      <c r="G97" s="53">
        <v>646</v>
      </c>
      <c r="H97" s="53">
        <v>88</v>
      </c>
      <c r="I97" s="53">
        <v>80.900000000000006</v>
      </c>
    </row>
    <row r="98" spans="1:9" x14ac:dyDescent="0.3">
      <c r="A98" s="53" t="s">
        <v>284</v>
      </c>
      <c r="B98" s="53" t="s">
        <v>11</v>
      </c>
      <c r="C98" s="53">
        <v>4</v>
      </c>
      <c r="D98" s="53">
        <v>368</v>
      </c>
      <c r="E98" s="53">
        <v>273</v>
      </c>
      <c r="F98" s="53">
        <v>95</v>
      </c>
      <c r="G98" s="53">
        <v>231</v>
      </c>
      <c r="H98" s="53">
        <v>74.099999999999994</v>
      </c>
      <c r="I98" s="53">
        <v>62.7</v>
      </c>
    </row>
    <row r="99" spans="1:9" x14ac:dyDescent="0.3">
      <c r="A99" s="53" t="s">
        <v>91</v>
      </c>
      <c r="B99" s="53" t="s">
        <v>4</v>
      </c>
      <c r="C99" s="53">
        <v>2</v>
      </c>
      <c r="D99" s="53">
        <v>683</v>
      </c>
      <c r="E99" s="53">
        <v>589</v>
      </c>
      <c r="F99" s="53">
        <v>94</v>
      </c>
      <c r="G99" s="53">
        <v>526</v>
      </c>
      <c r="H99" s="53">
        <v>86.2</v>
      </c>
      <c r="I99" s="53">
        <v>77</v>
      </c>
    </row>
    <row r="100" spans="1:9" x14ac:dyDescent="0.3">
      <c r="A100" s="53" t="s">
        <v>213</v>
      </c>
      <c r="B100" s="53" t="s">
        <v>11</v>
      </c>
      <c r="C100" s="53">
        <v>4</v>
      </c>
      <c r="D100" s="53">
        <v>320</v>
      </c>
      <c r="E100" s="53">
        <v>228</v>
      </c>
      <c r="F100" s="53">
        <v>92</v>
      </c>
      <c r="G100" s="53">
        <v>187</v>
      </c>
      <c r="H100" s="53">
        <v>71.2</v>
      </c>
      <c r="I100" s="53">
        <v>58.4</v>
      </c>
    </row>
    <row r="101" spans="1:9" x14ac:dyDescent="0.3">
      <c r="A101" s="53" t="s">
        <v>108</v>
      </c>
      <c r="B101" s="53" t="s">
        <v>5</v>
      </c>
      <c r="C101" s="53">
        <v>3</v>
      </c>
      <c r="D101" s="53">
        <v>399</v>
      </c>
      <c r="E101" s="53">
        <v>308</v>
      </c>
      <c r="F101" s="53">
        <v>91</v>
      </c>
      <c r="G101" s="53">
        <v>257</v>
      </c>
      <c r="H101" s="53">
        <v>77.099999999999994</v>
      </c>
      <c r="I101" s="53">
        <v>64.400000000000006</v>
      </c>
    </row>
    <row r="102" spans="1:9" x14ac:dyDescent="0.3">
      <c r="A102" s="53" t="s">
        <v>124</v>
      </c>
      <c r="B102" s="53" t="s">
        <v>5</v>
      </c>
      <c r="C102" s="53">
        <v>2</v>
      </c>
      <c r="D102" s="53">
        <v>485</v>
      </c>
      <c r="E102" s="53">
        <v>398</v>
      </c>
      <c r="F102" s="53">
        <v>87</v>
      </c>
      <c r="G102" s="53">
        <v>356</v>
      </c>
      <c r="H102" s="53">
        <v>82</v>
      </c>
      <c r="I102" s="53">
        <v>73.400000000000006</v>
      </c>
    </row>
    <row r="103" spans="1:9" x14ac:dyDescent="0.3">
      <c r="A103" s="53" t="s">
        <v>112</v>
      </c>
      <c r="B103" s="53" t="s">
        <v>4</v>
      </c>
      <c r="C103" s="53">
        <v>5</v>
      </c>
      <c r="D103" s="53">
        <v>440</v>
      </c>
      <c r="E103" s="53">
        <v>355</v>
      </c>
      <c r="F103" s="53">
        <v>85</v>
      </c>
      <c r="G103" s="53">
        <v>303</v>
      </c>
      <c r="H103" s="53">
        <v>80.599999999999994</v>
      </c>
      <c r="I103" s="53">
        <v>68.8</v>
      </c>
    </row>
    <row r="104" spans="1:9" s="78" customFormat="1" x14ac:dyDescent="0.3">
      <c r="A104" s="78" t="s">
        <v>340</v>
      </c>
      <c r="B104" s="78" t="s">
        <v>11</v>
      </c>
      <c r="C104" s="78">
        <v>4</v>
      </c>
      <c r="D104" s="78">
        <v>290</v>
      </c>
      <c r="E104" s="78">
        <v>206</v>
      </c>
      <c r="F104" s="78">
        <v>84</v>
      </c>
      <c r="G104" s="78">
        <v>148</v>
      </c>
      <c r="H104" s="78">
        <v>71</v>
      </c>
      <c r="I104" s="78">
        <v>51</v>
      </c>
    </row>
    <row r="105" spans="1:9" x14ac:dyDescent="0.3">
      <c r="A105" s="53" t="s">
        <v>447</v>
      </c>
      <c r="B105" s="53" t="s">
        <v>11</v>
      </c>
      <c r="C105" s="53">
        <v>5</v>
      </c>
      <c r="D105" s="53">
        <v>183</v>
      </c>
      <c r="E105" s="53">
        <v>101</v>
      </c>
      <c r="F105" s="53">
        <v>82</v>
      </c>
      <c r="G105" s="53">
        <v>72</v>
      </c>
      <c r="H105" s="53">
        <v>55.1</v>
      </c>
      <c r="I105" s="53">
        <v>39.299999999999997</v>
      </c>
    </row>
    <row r="106" spans="1:9" x14ac:dyDescent="0.3">
      <c r="A106" s="53" t="s">
        <v>111</v>
      </c>
      <c r="B106" s="53" t="s">
        <v>5</v>
      </c>
      <c r="C106" s="53">
        <v>2</v>
      </c>
      <c r="D106" s="53">
        <v>377</v>
      </c>
      <c r="E106" s="53">
        <v>297</v>
      </c>
      <c r="F106" s="53">
        <v>80</v>
      </c>
      <c r="G106" s="53">
        <v>253</v>
      </c>
      <c r="H106" s="53">
        <v>78.7</v>
      </c>
      <c r="I106" s="53">
        <v>67.099999999999994</v>
      </c>
    </row>
    <row r="107" spans="1:9" x14ac:dyDescent="0.3">
      <c r="A107" s="53" t="s">
        <v>417</v>
      </c>
      <c r="B107" s="53" t="s">
        <v>11</v>
      </c>
      <c r="C107" s="53">
        <v>5</v>
      </c>
      <c r="D107" s="53">
        <v>202</v>
      </c>
      <c r="E107" s="53">
        <v>123</v>
      </c>
      <c r="F107" s="53">
        <v>79</v>
      </c>
      <c r="G107" s="53">
        <v>88</v>
      </c>
      <c r="H107" s="53">
        <v>60.8</v>
      </c>
      <c r="I107" s="53">
        <v>43.5</v>
      </c>
    </row>
    <row r="108" spans="1:9" x14ac:dyDescent="0.3">
      <c r="A108" s="53" t="s">
        <v>297</v>
      </c>
      <c r="B108" s="53" t="s">
        <v>11</v>
      </c>
      <c r="C108" s="53">
        <v>4</v>
      </c>
      <c r="D108" s="53">
        <v>230</v>
      </c>
      <c r="E108" s="53">
        <v>153</v>
      </c>
      <c r="F108" s="53">
        <v>77</v>
      </c>
      <c r="G108" s="53">
        <v>111</v>
      </c>
      <c r="H108" s="53">
        <v>66.5</v>
      </c>
      <c r="I108" s="53">
        <v>48.2</v>
      </c>
    </row>
    <row r="109" spans="1:9" x14ac:dyDescent="0.3">
      <c r="A109" s="53" t="s">
        <v>345</v>
      </c>
      <c r="B109" s="53" t="s">
        <v>11</v>
      </c>
      <c r="C109" s="53">
        <v>5</v>
      </c>
      <c r="D109" s="53">
        <v>209</v>
      </c>
      <c r="E109" s="53">
        <v>132</v>
      </c>
      <c r="F109" s="53">
        <v>77</v>
      </c>
      <c r="G109" s="53">
        <v>101</v>
      </c>
      <c r="H109" s="53">
        <v>63.1</v>
      </c>
      <c r="I109" s="53">
        <v>48.3</v>
      </c>
    </row>
    <row r="110" spans="1:9" x14ac:dyDescent="0.3">
      <c r="A110" s="53" t="s">
        <v>375</v>
      </c>
      <c r="B110" s="53" t="s">
        <v>11</v>
      </c>
      <c r="C110" s="53">
        <v>5</v>
      </c>
      <c r="D110" s="53">
        <v>237</v>
      </c>
      <c r="E110" s="53">
        <v>160</v>
      </c>
      <c r="F110" s="53">
        <v>77</v>
      </c>
      <c r="G110" s="53">
        <v>124</v>
      </c>
      <c r="H110" s="53">
        <v>67.5</v>
      </c>
      <c r="I110" s="53">
        <v>52.3</v>
      </c>
    </row>
    <row r="111" spans="1:9" x14ac:dyDescent="0.3">
      <c r="A111" s="53" t="s">
        <v>74</v>
      </c>
      <c r="B111" s="53" t="s">
        <v>4</v>
      </c>
      <c r="C111" s="53">
        <v>3</v>
      </c>
      <c r="D111" s="53">
        <v>552</v>
      </c>
      <c r="E111" s="53">
        <v>476</v>
      </c>
      <c r="F111" s="53">
        <v>76</v>
      </c>
      <c r="G111" s="53">
        <v>415</v>
      </c>
      <c r="H111" s="53">
        <v>86.2</v>
      </c>
      <c r="I111" s="53">
        <v>75.099999999999994</v>
      </c>
    </row>
    <row r="112" spans="1:9" x14ac:dyDescent="0.3">
      <c r="A112" s="53" t="s">
        <v>96</v>
      </c>
      <c r="B112" s="53" t="s">
        <v>5</v>
      </c>
      <c r="C112" s="53">
        <v>2</v>
      </c>
      <c r="D112" s="53">
        <v>462</v>
      </c>
      <c r="E112" s="53">
        <v>387</v>
      </c>
      <c r="F112" s="53">
        <v>75</v>
      </c>
      <c r="G112" s="53">
        <v>338</v>
      </c>
      <c r="H112" s="53">
        <v>83.7</v>
      </c>
      <c r="I112" s="53">
        <v>73.099999999999994</v>
      </c>
    </row>
    <row r="113" spans="1:9" x14ac:dyDescent="0.3">
      <c r="A113" s="53" t="s">
        <v>393</v>
      </c>
      <c r="B113" s="53" t="s">
        <v>11</v>
      </c>
      <c r="C113" s="53">
        <v>5</v>
      </c>
      <c r="D113" s="53">
        <v>225</v>
      </c>
      <c r="E113" s="53">
        <v>150</v>
      </c>
      <c r="F113" s="53">
        <v>75</v>
      </c>
      <c r="G113" s="53">
        <v>127</v>
      </c>
      <c r="H113" s="53">
        <v>66.599999999999994</v>
      </c>
      <c r="I113" s="53">
        <v>56.4</v>
      </c>
    </row>
    <row r="114" spans="1:9" x14ac:dyDescent="0.3">
      <c r="A114" s="53" t="s">
        <v>77</v>
      </c>
      <c r="B114" s="53" t="s">
        <v>4</v>
      </c>
      <c r="C114" s="53">
        <v>3</v>
      </c>
      <c r="D114" s="53">
        <v>343</v>
      </c>
      <c r="E114" s="53">
        <v>269</v>
      </c>
      <c r="F114" s="53">
        <v>74</v>
      </c>
      <c r="G114" s="53">
        <v>225</v>
      </c>
      <c r="H114" s="53">
        <v>78.400000000000006</v>
      </c>
      <c r="I114" s="53">
        <v>65.5</v>
      </c>
    </row>
    <row r="115" spans="1:9" x14ac:dyDescent="0.3">
      <c r="A115" s="53" t="s">
        <v>113</v>
      </c>
      <c r="B115" s="53" t="s">
        <v>6</v>
      </c>
      <c r="C115" s="53">
        <v>2</v>
      </c>
      <c r="D115" s="53">
        <v>431</v>
      </c>
      <c r="E115" s="53">
        <v>357</v>
      </c>
      <c r="F115" s="53">
        <v>74</v>
      </c>
      <c r="G115" s="53">
        <v>317</v>
      </c>
      <c r="H115" s="53">
        <v>82.8</v>
      </c>
      <c r="I115" s="53">
        <v>73.5</v>
      </c>
    </row>
    <row r="116" spans="1:9" x14ac:dyDescent="0.3">
      <c r="A116" s="53" t="s">
        <v>121</v>
      </c>
      <c r="B116" s="53" t="s">
        <v>5</v>
      </c>
      <c r="C116" s="53">
        <v>2</v>
      </c>
      <c r="D116" s="53">
        <v>457</v>
      </c>
      <c r="E116" s="53">
        <v>385</v>
      </c>
      <c r="F116" s="53">
        <v>72</v>
      </c>
      <c r="G116" s="53">
        <v>338</v>
      </c>
      <c r="H116" s="53">
        <v>84.2</v>
      </c>
      <c r="I116" s="53">
        <v>73.900000000000006</v>
      </c>
    </row>
    <row r="117" spans="1:9" x14ac:dyDescent="0.3">
      <c r="A117" s="53" t="s">
        <v>241</v>
      </c>
      <c r="B117" s="53" t="s">
        <v>11</v>
      </c>
      <c r="C117" s="53">
        <v>4</v>
      </c>
      <c r="D117" s="53">
        <v>223</v>
      </c>
      <c r="E117" s="53">
        <v>151</v>
      </c>
      <c r="F117" s="53">
        <v>72</v>
      </c>
      <c r="G117" s="53">
        <v>119</v>
      </c>
      <c r="H117" s="53">
        <v>67.7</v>
      </c>
      <c r="I117" s="53">
        <v>53.3</v>
      </c>
    </row>
    <row r="118" spans="1:9" x14ac:dyDescent="0.3">
      <c r="A118" s="53" t="s">
        <v>131</v>
      </c>
      <c r="B118" s="53" t="s">
        <v>6</v>
      </c>
      <c r="C118" s="53">
        <v>2</v>
      </c>
      <c r="D118" s="53">
        <v>373</v>
      </c>
      <c r="E118" s="53">
        <v>302</v>
      </c>
      <c r="F118" s="53">
        <v>71</v>
      </c>
      <c r="G118" s="53">
        <v>263</v>
      </c>
      <c r="H118" s="53">
        <v>80.900000000000006</v>
      </c>
      <c r="I118" s="53">
        <v>70.5</v>
      </c>
    </row>
    <row r="119" spans="1:9" x14ac:dyDescent="0.3">
      <c r="A119" s="53" t="s">
        <v>274</v>
      </c>
      <c r="B119" s="53" t="s">
        <v>11</v>
      </c>
      <c r="C119" s="53">
        <v>1</v>
      </c>
      <c r="D119" s="53">
        <v>291</v>
      </c>
      <c r="E119" s="53">
        <v>221</v>
      </c>
      <c r="F119" s="53">
        <v>70</v>
      </c>
      <c r="G119" s="53">
        <v>193</v>
      </c>
      <c r="H119" s="53">
        <v>75.900000000000006</v>
      </c>
      <c r="I119" s="53">
        <v>66.3</v>
      </c>
    </row>
    <row r="120" spans="1:9" x14ac:dyDescent="0.3">
      <c r="A120" s="53" t="s">
        <v>89</v>
      </c>
      <c r="B120" s="53" t="s">
        <v>4</v>
      </c>
      <c r="C120" s="53">
        <v>2</v>
      </c>
      <c r="D120" s="53">
        <v>531</v>
      </c>
      <c r="E120" s="53">
        <v>462</v>
      </c>
      <c r="F120" s="53">
        <v>69</v>
      </c>
      <c r="G120" s="53">
        <v>419</v>
      </c>
      <c r="H120" s="53">
        <v>87</v>
      </c>
      <c r="I120" s="53">
        <v>78.900000000000006</v>
      </c>
    </row>
    <row r="121" spans="1:9" x14ac:dyDescent="0.3">
      <c r="A121" s="53" t="s">
        <v>138</v>
      </c>
      <c r="B121" s="53" t="s">
        <v>6</v>
      </c>
      <c r="C121" s="53">
        <v>3</v>
      </c>
      <c r="D121" s="53">
        <v>432</v>
      </c>
      <c r="E121" s="53">
        <v>363</v>
      </c>
      <c r="F121" s="53">
        <v>69</v>
      </c>
      <c r="G121" s="53">
        <v>305</v>
      </c>
      <c r="H121" s="53">
        <v>84</v>
      </c>
      <c r="I121" s="53">
        <v>70.599999999999994</v>
      </c>
    </row>
    <row r="122" spans="1:9" x14ac:dyDescent="0.3">
      <c r="A122" s="53" t="s">
        <v>151</v>
      </c>
      <c r="B122" s="53" t="s">
        <v>5</v>
      </c>
      <c r="C122" s="53">
        <v>2</v>
      </c>
      <c r="D122" s="53">
        <v>293</v>
      </c>
      <c r="E122" s="53">
        <v>224</v>
      </c>
      <c r="F122" s="53">
        <v>69</v>
      </c>
      <c r="G122" s="53">
        <v>179</v>
      </c>
      <c r="H122" s="53">
        <v>76.400000000000006</v>
      </c>
      <c r="I122" s="53">
        <v>61</v>
      </c>
    </row>
    <row r="123" spans="1:9" x14ac:dyDescent="0.3">
      <c r="A123" s="53" t="s">
        <v>235</v>
      </c>
      <c r="B123" s="53" t="s">
        <v>11</v>
      </c>
      <c r="C123" s="53">
        <v>3</v>
      </c>
      <c r="D123" s="53">
        <v>257</v>
      </c>
      <c r="E123" s="53">
        <v>188</v>
      </c>
      <c r="F123" s="53">
        <v>69</v>
      </c>
      <c r="G123" s="53">
        <v>158</v>
      </c>
      <c r="H123" s="53">
        <v>73.099999999999994</v>
      </c>
      <c r="I123" s="53">
        <v>61.4</v>
      </c>
    </row>
    <row r="124" spans="1:9" x14ac:dyDescent="0.3">
      <c r="A124" s="53" t="s">
        <v>130</v>
      </c>
      <c r="B124" s="53" t="s">
        <v>5</v>
      </c>
      <c r="C124" s="53">
        <v>2</v>
      </c>
      <c r="D124" s="53">
        <v>389</v>
      </c>
      <c r="E124" s="53">
        <v>321</v>
      </c>
      <c r="F124" s="53">
        <v>68</v>
      </c>
      <c r="G124" s="53">
        <v>282</v>
      </c>
      <c r="H124" s="53">
        <v>82.5</v>
      </c>
      <c r="I124" s="53">
        <v>72.400000000000006</v>
      </c>
    </row>
    <row r="125" spans="1:9" x14ac:dyDescent="0.3">
      <c r="A125" s="53" t="s">
        <v>139</v>
      </c>
      <c r="B125" s="53" t="s">
        <v>5</v>
      </c>
      <c r="C125" s="53">
        <v>2</v>
      </c>
      <c r="D125" s="53">
        <v>465</v>
      </c>
      <c r="E125" s="53">
        <v>397</v>
      </c>
      <c r="F125" s="53">
        <v>68</v>
      </c>
      <c r="G125" s="53">
        <v>351</v>
      </c>
      <c r="H125" s="53">
        <v>85.3</v>
      </c>
      <c r="I125" s="53">
        <v>75.400000000000006</v>
      </c>
    </row>
    <row r="126" spans="1:9" x14ac:dyDescent="0.3">
      <c r="A126" s="53" t="s">
        <v>260</v>
      </c>
      <c r="B126" s="53" t="s">
        <v>11</v>
      </c>
      <c r="C126" s="53">
        <v>3</v>
      </c>
      <c r="D126" s="53">
        <v>299</v>
      </c>
      <c r="E126" s="53">
        <v>231</v>
      </c>
      <c r="F126" s="53">
        <v>68</v>
      </c>
      <c r="G126" s="53">
        <v>197</v>
      </c>
      <c r="H126" s="53">
        <v>77.2</v>
      </c>
      <c r="I126" s="53">
        <v>65.8</v>
      </c>
    </row>
    <row r="127" spans="1:9" x14ac:dyDescent="0.3">
      <c r="A127" s="53" t="s">
        <v>332</v>
      </c>
      <c r="B127" s="53" t="s">
        <v>11</v>
      </c>
      <c r="C127" s="53">
        <v>4</v>
      </c>
      <c r="D127" s="53">
        <v>288</v>
      </c>
      <c r="E127" s="53">
        <v>220</v>
      </c>
      <c r="F127" s="53">
        <v>68</v>
      </c>
      <c r="G127" s="53">
        <v>179</v>
      </c>
      <c r="H127" s="53">
        <v>76.3</v>
      </c>
      <c r="I127" s="53">
        <v>62.1</v>
      </c>
    </row>
    <row r="128" spans="1:9" x14ac:dyDescent="0.3">
      <c r="A128" s="53" t="s">
        <v>129</v>
      </c>
      <c r="B128" s="53" t="s">
        <v>6</v>
      </c>
      <c r="C128" s="53">
        <v>1</v>
      </c>
      <c r="D128" s="53">
        <v>477</v>
      </c>
      <c r="E128" s="53">
        <v>410</v>
      </c>
      <c r="F128" s="53">
        <v>67</v>
      </c>
      <c r="G128" s="53">
        <v>361</v>
      </c>
      <c r="H128" s="53">
        <v>85.9</v>
      </c>
      <c r="I128" s="53">
        <v>75.599999999999994</v>
      </c>
    </row>
    <row r="129" spans="1:9" x14ac:dyDescent="0.3">
      <c r="A129" s="53" t="s">
        <v>95</v>
      </c>
      <c r="B129" s="53" t="s">
        <v>4</v>
      </c>
      <c r="C129" s="53">
        <v>2</v>
      </c>
      <c r="D129" s="53">
        <v>459</v>
      </c>
      <c r="E129" s="53">
        <v>393</v>
      </c>
      <c r="F129" s="53">
        <v>66</v>
      </c>
      <c r="G129" s="53">
        <v>356</v>
      </c>
      <c r="H129" s="53">
        <v>85.6</v>
      </c>
      <c r="I129" s="53">
        <v>77.5</v>
      </c>
    </row>
    <row r="130" spans="1:9" x14ac:dyDescent="0.3">
      <c r="A130" s="53" t="s">
        <v>156</v>
      </c>
      <c r="B130" s="53" t="s">
        <v>5</v>
      </c>
      <c r="C130" s="53">
        <v>2</v>
      </c>
      <c r="D130" s="53">
        <v>393</v>
      </c>
      <c r="E130" s="53">
        <v>328</v>
      </c>
      <c r="F130" s="53">
        <v>65</v>
      </c>
      <c r="G130" s="53">
        <v>286</v>
      </c>
      <c r="H130" s="53">
        <v>83.4</v>
      </c>
      <c r="I130" s="53">
        <v>72.7</v>
      </c>
    </row>
    <row r="131" spans="1:9" x14ac:dyDescent="0.3">
      <c r="A131" s="53" t="s">
        <v>267</v>
      </c>
      <c r="B131" s="53" t="s">
        <v>11</v>
      </c>
      <c r="C131" s="53">
        <v>4</v>
      </c>
      <c r="D131" s="53">
        <v>235</v>
      </c>
      <c r="E131" s="53">
        <v>170</v>
      </c>
      <c r="F131" s="53">
        <v>65</v>
      </c>
      <c r="G131" s="53">
        <v>145</v>
      </c>
      <c r="H131" s="53">
        <v>72.3</v>
      </c>
      <c r="I131" s="53">
        <v>61.7</v>
      </c>
    </row>
    <row r="132" spans="1:9" x14ac:dyDescent="0.3">
      <c r="A132" s="53" t="s">
        <v>167</v>
      </c>
      <c r="B132" s="53" t="s">
        <v>5</v>
      </c>
      <c r="C132" s="53">
        <v>3</v>
      </c>
      <c r="D132" s="53">
        <v>298</v>
      </c>
      <c r="E132" s="53">
        <v>235</v>
      </c>
      <c r="F132" s="53">
        <v>63</v>
      </c>
      <c r="G132" s="53">
        <v>193</v>
      </c>
      <c r="H132" s="53">
        <v>78.8</v>
      </c>
      <c r="I132" s="53">
        <v>64.7</v>
      </c>
    </row>
    <row r="133" spans="1:9" x14ac:dyDescent="0.3">
      <c r="A133" s="53" t="s">
        <v>346</v>
      </c>
      <c r="B133" s="53" t="s">
        <v>11</v>
      </c>
      <c r="C133" s="53">
        <v>5</v>
      </c>
      <c r="D133" s="53">
        <v>264</v>
      </c>
      <c r="E133" s="53">
        <v>201</v>
      </c>
      <c r="F133" s="53">
        <v>63</v>
      </c>
      <c r="G133" s="53">
        <v>168</v>
      </c>
      <c r="H133" s="53">
        <v>76.099999999999994</v>
      </c>
      <c r="I133" s="53">
        <v>63.6</v>
      </c>
    </row>
    <row r="134" spans="1:9" x14ac:dyDescent="0.3">
      <c r="A134" s="53" t="s">
        <v>283</v>
      </c>
      <c r="B134" s="53" t="s">
        <v>11</v>
      </c>
      <c r="C134" s="53">
        <v>2</v>
      </c>
      <c r="D134" s="53">
        <v>283</v>
      </c>
      <c r="E134" s="53">
        <v>221</v>
      </c>
      <c r="F134" s="53">
        <v>62</v>
      </c>
      <c r="G134" s="53">
        <v>188</v>
      </c>
      <c r="H134" s="53">
        <v>78</v>
      </c>
      <c r="I134" s="53">
        <v>66.400000000000006</v>
      </c>
    </row>
    <row r="135" spans="1:9" s="79" customFormat="1" x14ac:dyDescent="0.3">
      <c r="A135" s="79" t="s">
        <v>327</v>
      </c>
      <c r="B135" s="79" t="s">
        <v>11</v>
      </c>
      <c r="C135" s="79">
        <v>5</v>
      </c>
      <c r="D135" s="79">
        <v>221</v>
      </c>
      <c r="E135" s="79">
        <v>159</v>
      </c>
      <c r="F135" s="79">
        <v>62</v>
      </c>
      <c r="G135" s="79">
        <v>127</v>
      </c>
      <c r="H135" s="79">
        <v>71.900000000000006</v>
      </c>
      <c r="I135" s="79">
        <v>57.4</v>
      </c>
    </row>
    <row r="136" spans="1:9" x14ac:dyDescent="0.3">
      <c r="A136" s="53" t="s">
        <v>370</v>
      </c>
      <c r="B136" s="53" t="s">
        <v>11</v>
      </c>
      <c r="C136" s="53">
        <v>5</v>
      </c>
      <c r="D136" s="53">
        <v>180</v>
      </c>
      <c r="E136" s="53">
        <v>118</v>
      </c>
      <c r="F136" s="53">
        <v>62</v>
      </c>
      <c r="G136" s="53">
        <v>99</v>
      </c>
      <c r="H136" s="53">
        <v>65.5</v>
      </c>
      <c r="I136" s="53">
        <v>55</v>
      </c>
    </row>
    <row r="137" spans="1:9" x14ac:dyDescent="0.3">
      <c r="A137" s="53" t="s">
        <v>174</v>
      </c>
      <c r="B137" s="53" t="s">
        <v>5</v>
      </c>
      <c r="C137" s="53">
        <v>2</v>
      </c>
      <c r="D137" s="53">
        <v>237</v>
      </c>
      <c r="E137" s="53">
        <v>176</v>
      </c>
      <c r="F137" s="53">
        <v>61</v>
      </c>
      <c r="G137" s="53">
        <v>145</v>
      </c>
      <c r="H137" s="53">
        <v>74.2</v>
      </c>
      <c r="I137" s="53">
        <v>61.1</v>
      </c>
    </row>
    <row r="138" spans="1:9" x14ac:dyDescent="0.3">
      <c r="A138" s="53" t="s">
        <v>335</v>
      </c>
      <c r="B138" s="53" t="s">
        <v>11</v>
      </c>
      <c r="C138" s="53">
        <v>5</v>
      </c>
      <c r="D138" s="53">
        <v>222</v>
      </c>
      <c r="E138" s="53">
        <v>161</v>
      </c>
      <c r="F138" s="53">
        <v>61</v>
      </c>
      <c r="G138" s="53">
        <v>120</v>
      </c>
      <c r="H138" s="53">
        <v>72.5</v>
      </c>
      <c r="I138" s="53">
        <v>54</v>
      </c>
    </row>
    <row r="139" spans="1:9" x14ac:dyDescent="0.3">
      <c r="A139" s="53" t="s">
        <v>87</v>
      </c>
      <c r="B139" s="53" t="s">
        <v>4</v>
      </c>
      <c r="C139" s="53">
        <v>4</v>
      </c>
      <c r="D139" s="53">
        <v>356</v>
      </c>
      <c r="E139" s="53">
        <v>297</v>
      </c>
      <c r="F139" s="53">
        <v>59</v>
      </c>
      <c r="G139" s="53">
        <v>255</v>
      </c>
      <c r="H139" s="53">
        <v>83.4</v>
      </c>
      <c r="I139" s="53">
        <v>71.599999999999994</v>
      </c>
    </row>
    <row r="140" spans="1:9" x14ac:dyDescent="0.3">
      <c r="A140" s="53" t="s">
        <v>120</v>
      </c>
      <c r="B140" s="53" t="s">
        <v>5</v>
      </c>
      <c r="C140" s="53">
        <v>3</v>
      </c>
      <c r="D140" s="53">
        <v>342</v>
      </c>
      <c r="E140" s="53">
        <v>283</v>
      </c>
      <c r="F140" s="53">
        <v>59</v>
      </c>
      <c r="G140" s="53">
        <v>233</v>
      </c>
      <c r="H140" s="53">
        <v>82.7</v>
      </c>
      <c r="I140" s="53">
        <v>68.099999999999994</v>
      </c>
    </row>
    <row r="141" spans="1:9" s="79" customFormat="1" x14ac:dyDescent="0.3">
      <c r="A141" s="79" t="s">
        <v>360</v>
      </c>
      <c r="B141" s="79" t="s">
        <v>11</v>
      </c>
      <c r="C141" s="79">
        <v>5</v>
      </c>
      <c r="D141" s="79">
        <v>304</v>
      </c>
      <c r="E141" s="79">
        <v>246</v>
      </c>
      <c r="F141" s="79">
        <v>58</v>
      </c>
      <c r="G141" s="79">
        <v>219</v>
      </c>
      <c r="H141" s="79">
        <v>80.900000000000006</v>
      </c>
      <c r="I141" s="79">
        <v>72</v>
      </c>
    </row>
    <row r="142" spans="1:9" x14ac:dyDescent="0.3">
      <c r="A142" s="53" t="s">
        <v>412</v>
      </c>
      <c r="B142" s="53" t="s">
        <v>11</v>
      </c>
      <c r="C142" s="53">
        <v>5</v>
      </c>
      <c r="D142" s="53">
        <v>161</v>
      </c>
      <c r="E142" s="53">
        <v>103</v>
      </c>
      <c r="F142" s="53">
        <v>58</v>
      </c>
      <c r="G142" s="53">
        <v>80</v>
      </c>
      <c r="H142" s="53">
        <v>63.9</v>
      </c>
      <c r="I142" s="53">
        <v>49.6</v>
      </c>
    </row>
    <row r="143" spans="1:9" x14ac:dyDescent="0.3">
      <c r="A143" s="53" t="s">
        <v>431</v>
      </c>
      <c r="B143" s="53" t="s">
        <v>11</v>
      </c>
      <c r="C143" s="53">
        <v>5</v>
      </c>
      <c r="D143" s="53">
        <v>248</v>
      </c>
      <c r="E143" s="53">
        <v>190</v>
      </c>
      <c r="F143" s="53">
        <v>58</v>
      </c>
      <c r="G143" s="53">
        <v>161</v>
      </c>
      <c r="H143" s="53">
        <v>76.599999999999994</v>
      </c>
      <c r="I143" s="53">
        <v>64.900000000000006</v>
      </c>
    </row>
    <row r="144" spans="1:9" x14ac:dyDescent="0.3">
      <c r="A144" s="53" t="s">
        <v>94</v>
      </c>
      <c r="B144" s="53" t="s">
        <v>6</v>
      </c>
      <c r="C144" s="53">
        <v>2</v>
      </c>
      <c r="D144" s="53">
        <v>271</v>
      </c>
      <c r="E144" s="53">
        <v>214</v>
      </c>
      <c r="F144" s="53">
        <v>57</v>
      </c>
      <c r="G144" s="53">
        <v>197</v>
      </c>
      <c r="H144" s="53">
        <v>78.900000000000006</v>
      </c>
      <c r="I144" s="53">
        <v>72.599999999999994</v>
      </c>
    </row>
    <row r="145" spans="1:9" x14ac:dyDescent="0.3">
      <c r="A145" s="53" t="s">
        <v>98</v>
      </c>
      <c r="B145" s="53" t="s">
        <v>4</v>
      </c>
      <c r="C145" s="53">
        <v>1</v>
      </c>
      <c r="D145" s="53">
        <v>636</v>
      </c>
      <c r="E145" s="53">
        <v>579</v>
      </c>
      <c r="F145" s="53">
        <v>57</v>
      </c>
      <c r="G145" s="53">
        <v>548</v>
      </c>
      <c r="H145" s="53">
        <v>91</v>
      </c>
      <c r="I145" s="53">
        <v>86.1</v>
      </c>
    </row>
    <row r="146" spans="1:9" x14ac:dyDescent="0.3">
      <c r="A146" s="53" t="s">
        <v>275</v>
      </c>
      <c r="B146" s="53" t="s">
        <v>11</v>
      </c>
      <c r="C146" s="53">
        <v>3</v>
      </c>
      <c r="D146" s="53">
        <v>247</v>
      </c>
      <c r="E146" s="53">
        <v>191</v>
      </c>
      <c r="F146" s="53">
        <v>56</v>
      </c>
      <c r="G146" s="53">
        <v>155</v>
      </c>
      <c r="H146" s="53">
        <v>77.3</v>
      </c>
      <c r="I146" s="53">
        <v>62.7</v>
      </c>
    </row>
    <row r="147" spans="1:9" x14ac:dyDescent="0.3">
      <c r="A147" s="53" t="s">
        <v>219</v>
      </c>
      <c r="B147" s="53" t="s">
        <v>5</v>
      </c>
      <c r="C147" s="53">
        <v>2</v>
      </c>
      <c r="D147" s="53">
        <v>213</v>
      </c>
      <c r="E147" s="53">
        <v>158</v>
      </c>
      <c r="F147" s="53">
        <v>55</v>
      </c>
      <c r="G147" s="53">
        <v>130</v>
      </c>
      <c r="H147" s="53">
        <v>74.099999999999994</v>
      </c>
      <c r="I147" s="53">
        <v>61</v>
      </c>
    </row>
    <row r="148" spans="1:9" x14ac:dyDescent="0.3">
      <c r="A148" s="53" t="s">
        <v>374</v>
      </c>
      <c r="B148" s="53" t="s">
        <v>11</v>
      </c>
      <c r="C148" s="53">
        <v>2</v>
      </c>
      <c r="D148" s="53">
        <v>146</v>
      </c>
      <c r="E148" s="53">
        <v>92</v>
      </c>
      <c r="F148" s="53">
        <v>54</v>
      </c>
      <c r="G148" s="53">
        <v>72</v>
      </c>
      <c r="H148" s="53">
        <v>63</v>
      </c>
      <c r="I148" s="53">
        <v>49.3</v>
      </c>
    </row>
    <row r="149" spans="1:9" x14ac:dyDescent="0.3">
      <c r="A149" s="53" t="s">
        <v>344</v>
      </c>
      <c r="B149" s="53" t="s">
        <v>11</v>
      </c>
      <c r="C149" s="53">
        <v>5</v>
      </c>
      <c r="D149" s="53">
        <v>157</v>
      </c>
      <c r="E149" s="53">
        <v>104</v>
      </c>
      <c r="F149" s="53">
        <v>53</v>
      </c>
      <c r="G149" s="53">
        <v>84</v>
      </c>
      <c r="H149" s="53">
        <v>66.2</v>
      </c>
      <c r="I149" s="53">
        <v>53.5</v>
      </c>
    </row>
    <row r="150" spans="1:9" s="79" customFormat="1" x14ac:dyDescent="0.3">
      <c r="A150" s="79" t="s">
        <v>402</v>
      </c>
      <c r="B150" s="79" t="s">
        <v>11</v>
      </c>
      <c r="C150" s="79">
        <v>5</v>
      </c>
      <c r="D150" s="79">
        <v>163</v>
      </c>
      <c r="E150" s="79">
        <v>110</v>
      </c>
      <c r="F150" s="79">
        <v>53</v>
      </c>
      <c r="G150" s="79">
        <v>88</v>
      </c>
      <c r="H150" s="79">
        <v>67.400000000000006</v>
      </c>
      <c r="I150" s="79">
        <v>53.9</v>
      </c>
    </row>
    <row r="151" spans="1:9" x14ac:dyDescent="0.3">
      <c r="A151" s="53" t="s">
        <v>329</v>
      </c>
      <c r="B151" s="53" t="s">
        <v>11</v>
      </c>
      <c r="C151" s="53">
        <v>4</v>
      </c>
      <c r="D151" s="53">
        <v>152</v>
      </c>
      <c r="E151" s="53">
        <v>100</v>
      </c>
      <c r="F151" s="53">
        <v>52</v>
      </c>
      <c r="G151" s="53">
        <v>86</v>
      </c>
      <c r="H151" s="53">
        <v>65.7</v>
      </c>
      <c r="I151" s="53">
        <v>56.5</v>
      </c>
    </row>
    <row r="152" spans="1:9" x14ac:dyDescent="0.3">
      <c r="A152" s="53" t="s">
        <v>400</v>
      </c>
      <c r="B152" s="53" t="s">
        <v>11</v>
      </c>
      <c r="C152" s="53">
        <v>5</v>
      </c>
      <c r="D152" s="53">
        <v>134</v>
      </c>
      <c r="E152" s="53">
        <v>82</v>
      </c>
      <c r="F152" s="53">
        <v>52</v>
      </c>
      <c r="G152" s="53">
        <v>52</v>
      </c>
      <c r="H152" s="53">
        <v>61.1</v>
      </c>
      <c r="I152" s="53">
        <v>38.799999999999997</v>
      </c>
    </row>
    <row r="153" spans="1:9" x14ac:dyDescent="0.3">
      <c r="A153" s="53" t="s">
        <v>100</v>
      </c>
      <c r="B153" s="53" t="s">
        <v>6</v>
      </c>
      <c r="C153" s="53">
        <v>2</v>
      </c>
      <c r="D153" s="53">
        <v>278</v>
      </c>
      <c r="E153" s="53">
        <v>227</v>
      </c>
      <c r="F153" s="53">
        <v>51</v>
      </c>
      <c r="G153" s="53">
        <v>200</v>
      </c>
      <c r="H153" s="53">
        <v>81.599999999999994</v>
      </c>
      <c r="I153" s="53">
        <v>71.900000000000006</v>
      </c>
    </row>
    <row r="154" spans="1:9" x14ac:dyDescent="0.3">
      <c r="A154" s="53" t="s">
        <v>119</v>
      </c>
      <c r="B154" s="53" t="s">
        <v>4</v>
      </c>
      <c r="C154" s="53">
        <v>2</v>
      </c>
      <c r="D154" s="53">
        <v>268</v>
      </c>
      <c r="E154" s="53">
        <v>218</v>
      </c>
      <c r="F154" s="53">
        <v>50</v>
      </c>
      <c r="G154" s="53">
        <v>190</v>
      </c>
      <c r="H154" s="53">
        <v>81.3</v>
      </c>
      <c r="I154" s="53">
        <v>70.8</v>
      </c>
    </row>
    <row r="155" spans="1:9" x14ac:dyDescent="0.3">
      <c r="A155" s="53" t="s">
        <v>252</v>
      </c>
      <c r="B155" s="53" t="s">
        <v>6</v>
      </c>
      <c r="C155" s="53">
        <v>2</v>
      </c>
      <c r="D155" s="53">
        <v>224</v>
      </c>
      <c r="E155" s="53">
        <v>174</v>
      </c>
      <c r="F155" s="53">
        <v>50</v>
      </c>
      <c r="G155" s="53">
        <v>147</v>
      </c>
      <c r="H155" s="53">
        <v>77.599999999999994</v>
      </c>
      <c r="I155" s="53">
        <v>65.599999999999994</v>
      </c>
    </row>
    <row r="156" spans="1:9" s="79" customFormat="1" x14ac:dyDescent="0.3">
      <c r="A156" s="79" t="s">
        <v>444</v>
      </c>
      <c r="B156" s="79" t="s">
        <v>11</v>
      </c>
      <c r="C156" s="79">
        <v>5</v>
      </c>
      <c r="D156" s="79">
        <v>147</v>
      </c>
      <c r="E156" s="79">
        <v>97</v>
      </c>
      <c r="F156" s="79">
        <v>50</v>
      </c>
      <c r="G156" s="79">
        <v>83</v>
      </c>
      <c r="H156" s="79">
        <v>65.900000000000006</v>
      </c>
      <c r="I156" s="79">
        <v>56.4</v>
      </c>
    </row>
    <row r="157" spans="1:9" x14ac:dyDescent="0.3">
      <c r="A157" s="53" t="s">
        <v>104</v>
      </c>
      <c r="B157" s="53" t="s">
        <v>4</v>
      </c>
      <c r="C157" s="53">
        <v>1</v>
      </c>
      <c r="D157" s="53">
        <v>293</v>
      </c>
      <c r="E157" s="53">
        <v>244</v>
      </c>
      <c r="F157" s="53">
        <v>49</v>
      </c>
      <c r="G157" s="53">
        <v>224</v>
      </c>
      <c r="H157" s="53">
        <v>83.2</v>
      </c>
      <c r="I157" s="53">
        <v>76.400000000000006</v>
      </c>
    </row>
    <row r="158" spans="1:9" x14ac:dyDescent="0.3">
      <c r="A158" s="53" t="s">
        <v>310</v>
      </c>
      <c r="B158" s="53" t="s">
        <v>5</v>
      </c>
      <c r="C158" s="53">
        <v>3</v>
      </c>
      <c r="D158" s="53">
        <v>213</v>
      </c>
      <c r="E158" s="53">
        <v>164</v>
      </c>
      <c r="F158" s="53">
        <v>49</v>
      </c>
      <c r="G158" s="53">
        <v>140</v>
      </c>
      <c r="H158" s="53">
        <v>76.900000000000006</v>
      </c>
      <c r="I158" s="53">
        <v>65.7</v>
      </c>
    </row>
    <row r="159" spans="1:9" x14ac:dyDescent="0.3">
      <c r="A159" s="53" t="s">
        <v>177</v>
      </c>
      <c r="B159" s="53" t="s">
        <v>5</v>
      </c>
      <c r="C159" s="53">
        <v>1</v>
      </c>
      <c r="D159" s="53">
        <v>286</v>
      </c>
      <c r="E159" s="53">
        <v>238</v>
      </c>
      <c r="F159" s="53">
        <v>48</v>
      </c>
      <c r="G159" s="53">
        <v>213</v>
      </c>
      <c r="H159" s="53">
        <v>83.2</v>
      </c>
      <c r="I159" s="53">
        <v>74.400000000000006</v>
      </c>
    </row>
    <row r="160" spans="1:9" x14ac:dyDescent="0.3">
      <c r="A160" s="53" t="s">
        <v>221</v>
      </c>
      <c r="B160" s="53" t="s">
        <v>5</v>
      </c>
      <c r="C160" s="53">
        <v>5</v>
      </c>
      <c r="D160" s="53">
        <v>215</v>
      </c>
      <c r="E160" s="53">
        <v>167</v>
      </c>
      <c r="F160" s="53">
        <v>48</v>
      </c>
      <c r="G160" s="53">
        <v>127</v>
      </c>
      <c r="H160" s="53">
        <v>77.599999999999994</v>
      </c>
      <c r="I160" s="53">
        <v>59</v>
      </c>
    </row>
    <row r="161" spans="1:9" s="79" customFormat="1" x14ac:dyDescent="0.3">
      <c r="A161" s="79" t="s">
        <v>328</v>
      </c>
      <c r="B161" s="79" t="s">
        <v>11</v>
      </c>
      <c r="C161" s="79">
        <v>4</v>
      </c>
      <c r="D161" s="79">
        <v>258</v>
      </c>
      <c r="E161" s="79">
        <v>210</v>
      </c>
      <c r="F161" s="79">
        <v>48</v>
      </c>
      <c r="G161" s="79">
        <v>180</v>
      </c>
      <c r="H161" s="79">
        <v>81.3</v>
      </c>
      <c r="I161" s="79">
        <v>69.7</v>
      </c>
    </row>
    <row r="162" spans="1:9" x14ac:dyDescent="0.3">
      <c r="A162" s="53" t="s">
        <v>160</v>
      </c>
      <c r="B162" s="53" t="s">
        <v>5</v>
      </c>
      <c r="C162" s="53">
        <v>3</v>
      </c>
      <c r="D162" s="53">
        <v>246</v>
      </c>
      <c r="E162" s="53">
        <v>199</v>
      </c>
      <c r="F162" s="53">
        <v>47</v>
      </c>
      <c r="G162" s="53">
        <v>174</v>
      </c>
      <c r="H162" s="53">
        <v>80.8</v>
      </c>
      <c r="I162" s="53">
        <v>70.7</v>
      </c>
    </row>
    <row r="163" spans="1:9" x14ac:dyDescent="0.3">
      <c r="A163" s="53" t="s">
        <v>183</v>
      </c>
      <c r="B163" s="53" t="s">
        <v>5</v>
      </c>
      <c r="C163" s="53">
        <v>1</v>
      </c>
      <c r="D163" s="53">
        <v>254</v>
      </c>
      <c r="E163" s="53">
        <v>207</v>
      </c>
      <c r="F163" s="53">
        <v>47</v>
      </c>
      <c r="G163" s="53">
        <v>189</v>
      </c>
      <c r="H163" s="53">
        <v>81.400000000000006</v>
      </c>
      <c r="I163" s="53">
        <v>74.400000000000006</v>
      </c>
    </row>
    <row r="164" spans="1:9" x14ac:dyDescent="0.3">
      <c r="A164" s="53" t="s">
        <v>410</v>
      </c>
      <c r="B164" s="53" t="s">
        <v>11</v>
      </c>
      <c r="C164" s="53">
        <v>5</v>
      </c>
      <c r="D164" s="53">
        <v>106</v>
      </c>
      <c r="E164" s="53">
        <v>59</v>
      </c>
      <c r="F164" s="53">
        <v>47</v>
      </c>
      <c r="G164" s="53">
        <v>46</v>
      </c>
      <c r="H164" s="53">
        <v>55.6</v>
      </c>
      <c r="I164" s="53">
        <v>43.3</v>
      </c>
    </row>
    <row r="165" spans="1:9" x14ac:dyDescent="0.3">
      <c r="A165" s="53" t="s">
        <v>168</v>
      </c>
      <c r="B165" s="53" t="s">
        <v>5</v>
      </c>
      <c r="C165" s="53">
        <v>2</v>
      </c>
      <c r="D165" s="53">
        <v>348</v>
      </c>
      <c r="E165" s="53">
        <v>302</v>
      </c>
      <c r="F165" s="53">
        <v>46</v>
      </c>
      <c r="G165" s="53">
        <v>274</v>
      </c>
      <c r="H165" s="53">
        <v>86.7</v>
      </c>
      <c r="I165" s="53">
        <v>78.7</v>
      </c>
    </row>
    <row r="166" spans="1:9" s="78" customFormat="1" x14ac:dyDescent="0.3">
      <c r="A166" s="78" t="s">
        <v>285</v>
      </c>
      <c r="B166" s="78" t="s">
        <v>11</v>
      </c>
      <c r="C166" s="78">
        <v>4</v>
      </c>
      <c r="D166" s="78">
        <v>211</v>
      </c>
      <c r="E166" s="78">
        <v>165</v>
      </c>
      <c r="F166" s="78">
        <v>46</v>
      </c>
      <c r="G166" s="78">
        <v>138</v>
      </c>
      <c r="H166" s="78">
        <v>78.099999999999994</v>
      </c>
      <c r="I166" s="78">
        <v>65.400000000000006</v>
      </c>
    </row>
    <row r="167" spans="1:9" x14ac:dyDescent="0.3">
      <c r="A167" s="53" t="s">
        <v>336</v>
      </c>
      <c r="B167" s="53" t="s">
        <v>11</v>
      </c>
      <c r="C167" s="53">
        <v>4</v>
      </c>
      <c r="D167" s="53">
        <v>148</v>
      </c>
      <c r="E167" s="53">
        <v>102</v>
      </c>
      <c r="F167" s="53">
        <v>46</v>
      </c>
      <c r="G167" s="53">
        <v>78</v>
      </c>
      <c r="H167" s="53">
        <v>68.900000000000006</v>
      </c>
      <c r="I167" s="53">
        <v>52.7</v>
      </c>
    </row>
    <row r="168" spans="1:9" x14ac:dyDescent="0.3">
      <c r="A168" s="53" t="s">
        <v>97</v>
      </c>
      <c r="B168" s="53" t="s">
        <v>4</v>
      </c>
      <c r="C168" s="53">
        <v>2</v>
      </c>
      <c r="D168" s="53">
        <v>288</v>
      </c>
      <c r="E168" s="53">
        <v>243</v>
      </c>
      <c r="F168" s="53">
        <v>45</v>
      </c>
      <c r="G168" s="53">
        <v>215</v>
      </c>
      <c r="H168" s="53">
        <v>84.3</v>
      </c>
      <c r="I168" s="53">
        <v>74.599999999999994</v>
      </c>
    </row>
    <row r="169" spans="1:9" x14ac:dyDescent="0.3">
      <c r="A169" s="53" t="s">
        <v>110</v>
      </c>
      <c r="B169" s="53" t="s">
        <v>5</v>
      </c>
      <c r="C169" s="53">
        <v>2</v>
      </c>
      <c r="D169" s="53">
        <v>244</v>
      </c>
      <c r="E169" s="53">
        <v>200</v>
      </c>
      <c r="F169" s="53">
        <v>44</v>
      </c>
      <c r="G169" s="53">
        <v>171</v>
      </c>
      <c r="H169" s="53">
        <v>81.900000000000006</v>
      </c>
      <c r="I169" s="53">
        <v>70</v>
      </c>
    </row>
    <row r="170" spans="1:9" x14ac:dyDescent="0.3">
      <c r="A170" s="53" t="s">
        <v>122</v>
      </c>
      <c r="B170" s="53" t="s">
        <v>4</v>
      </c>
      <c r="C170" s="53">
        <v>3</v>
      </c>
      <c r="D170" s="53">
        <v>268</v>
      </c>
      <c r="E170" s="53">
        <v>224</v>
      </c>
      <c r="F170" s="53">
        <v>44</v>
      </c>
      <c r="G170" s="53">
        <v>204</v>
      </c>
      <c r="H170" s="53">
        <v>83.5</v>
      </c>
      <c r="I170" s="53">
        <v>76.099999999999994</v>
      </c>
    </row>
    <row r="171" spans="1:9" x14ac:dyDescent="0.3">
      <c r="A171" s="53" t="s">
        <v>316</v>
      </c>
      <c r="B171" s="53" t="s">
        <v>11</v>
      </c>
      <c r="C171" s="53">
        <v>3</v>
      </c>
      <c r="D171" s="53">
        <v>221</v>
      </c>
      <c r="E171" s="53">
        <v>177</v>
      </c>
      <c r="F171" s="53">
        <v>44</v>
      </c>
      <c r="G171" s="53">
        <v>154</v>
      </c>
      <c r="H171" s="53">
        <v>80</v>
      </c>
      <c r="I171" s="53">
        <v>69.599999999999994</v>
      </c>
    </row>
    <row r="172" spans="1:9" x14ac:dyDescent="0.3">
      <c r="A172" s="53" t="s">
        <v>372</v>
      </c>
      <c r="B172" s="53" t="s">
        <v>11</v>
      </c>
      <c r="C172" s="53">
        <v>3</v>
      </c>
      <c r="D172" s="53">
        <v>113</v>
      </c>
      <c r="E172" s="53">
        <v>69</v>
      </c>
      <c r="F172" s="53">
        <v>44</v>
      </c>
      <c r="G172" s="53">
        <v>56</v>
      </c>
      <c r="H172" s="53">
        <v>61</v>
      </c>
      <c r="I172" s="53">
        <v>49.5</v>
      </c>
    </row>
    <row r="173" spans="1:9" x14ac:dyDescent="0.3">
      <c r="A173" s="53" t="s">
        <v>441</v>
      </c>
      <c r="B173" s="53" t="s">
        <v>11</v>
      </c>
      <c r="C173" s="53">
        <v>4</v>
      </c>
      <c r="D173" s="53">
        <v>91</v>
      </c>
      <c r="E173" s="53">
        <v>47</v>
      </c>
      <c r="F173" s="53">
        <v>44</v>
      </c>
      <c r="G173" s="53">
        <v>37</v>
      </c>
      <c r="H173" s="53">
        <v>51.6</v>
      </c>
      <c r="I173" s="53">
        <v>40.6</v>
      </c>
    </row>
    <row r="174" spans="1:9" x14ac:dyDescent="0.3">
      <c r="A174" s="53" t="s">
        <v>162</v>
      </c>
      <c r="B174" s="53" t="s">
        <v>5</v>
      </c>
      <c r="C174" s="53">
        <v>3</v>
      </c>
      <c r="D174" s="53">
        <v>231</v>
      </c>
      <c r="E174" s="53">
        <v>188</v>
      </c>
      <c r="F174" s="53">
        <v>43</v>
      </c>
      <c r="G174" s="53">
        <v>160</v>
      </c>
      <c r="H174" s="53">
        <v>81.3</v>
      </c>
      <c r="I174" s="53">
        <v>69.2</v>
      </c>
    </row>
    <row r="175" spans="1:9" x14ac:dyDescent="0.3">
      <c r="A175" s="53" t="s">
        <v>397</v>
      </c>
      <c r="B175" s="53" t="s">
        <v>11</v>
      </c>
      <c r="C175" s="53">
        <v>5</v>
      </c>
      <c r="D175" s="53">
        <v>136</v>
      </c>
      <c r="E175" s="53">
        <v>93</v>
      </c>
      <c r="F175" s="53">
        <v>43</v>
      </c>
      <c r="G175" s="53">
        <v>78</v>
      </c>
      <c r="H175" s="53">
        <v>68.3</v>
      </c>
      <c r="I175" s="53">
        <v>57.3</v>
      </c>
    </row>
    <row r="176" spans="1:9" x14ac:dyDescent="0.3">
      <c r="A176" s="53" t="s">
        <v>414</v>
      </c>
      <c r="B176" s="53" t="s">
        <v>11</v>
      </c>
      <c r="C176" s="53">
        <v>5</v>
      </c>
      <c r="D176" s="53">
        <v>133</v>
      </c>
      <c r="E176" s="53">
        <v>90</v>
      </c>
      <c r="F176" s="53">
        <v>43</v>
      </c>
      <c r="G176" s="53">
        <v>63</v>
      </c>
      <c r="H176" s="53">
        <v>67.599999999999994</v>
      </c>
      <c r="I176" s="53">
        <v>47.3</v>
      </c>
    </row>
    <row r="177" spans="1:9" x14ac:dyDescent="0.3">
      <c r="A177" s="53" t="s">
        <v>350</v>
      </c>
      <c r="B177" s="53" t="s">
        <v>4</v>
      </c>
      <c r="C177" s="53">
        <v>5</v>
      </c>
      <c r="D177" s="53">
        <v>176</v>
      </c>
      <c r="E177" s="53">
        <v>134</v>
      </c>
      <c r="F177" s="53">
        <v>42</v>
      </c>
      <c r="G177" s="53">
        <v>129</v>
      </c>
      <c r="H177" s="53">
        <v>76.099999999999994</v>
      </c>
      <c r="I177" s="53">
        <v>73.2</v>
      </c>
    </row>
    <row r="178" spans="1:9" x14ac:dyDescent="0.3">
      <c r="A178" s="53" t="s">
        <v>428</v>
      </c>
      <c r="B178" s="53" t="s">
        <v>11</v>
      </c>
      <c r="C178" s="53">
        <v>4</v>
      </c>
      <c r="D178" s="53">
        <v>131</v>
      </c>
      <c r="E178" s="53">
        <v>89</v>
      </c>
      <c r="F178" s="53">
        <v>42</v>
      </c>
      <c r="G178" s="53">
        <v>61</v>
      </c>
      <c r="H178" s="53">
        <v>67.900000000000006</v>
      </c>
      <c r="I178" s="53">
        <v>46.5</v>
      </c>
    </row>
    <row r="179" spans="1:9" x14ac:dyDescent="0.3">
      <c r="A179" s="53" t="s">
        <v>181</v>
      </c>
      <c r="B179" s="53" t="s">
        <v>5</v>
      </c>
      <c r="C179" s="53">
        <v>2</v>
      </c>
      <c r="D179" s="53">
        <v>213</v>
      </c>
      <c r="E179" s="53">
        <v>172</v>
      </c>
      <c r="F179" s="53">
        <v>41</v>
      </c>
      <c r="G179" s="53">
        <v>150</v>
      </c>
      <c r="H179" s="53">
        <v>80.7</v>
      </c>
      <c r="I179" s="53">
        <v>70.400000000000006</v>
      </c>
    </row>
    <row r="180" spans="1:9" x14ac:dyDescent="0.3">
      <c r="A180" s="53" t="s">
        <v>191</v>
      </c>
      <c r="B180" s="53" t="s">
        <v>6</v>
      </c>
      <c r="C180" s="53">
        <v>2</v>
      </c>
      <c r="D180" s="53">
        <v>222</v>
      </c>
      <c r="E180" s="53">
        <v>181</v>
      </c>
      <c r="F180" s="53">
        <v>41</v>
      </c>
      <c r="G180" s="53">
        <v>154</v>
      </c>
      <c r="H180" s="53">
        <v>81.5</v>
      </c>
      <c r="I180" s="53">
        <v>69.3</v>
      </c>
    </row>
    <row r="181" spans="1:9" x14ac:dyDescent="0.3">
      <c r="A181" s="53" t="s">
        <v>154</v>
      </c>
      <c r="B181" s="53" t="s">
        <v>6</v>
      </c>
      <c r="C181" s="53">
        <v>1</v>
      </c>
      <c r="D181" s="53">
        <v>363</v>
      </c>
      <c r="E181" s="53">
        <v>324</v>
      </c>
      <c r="F181" s="53">
        <v>39</v>
      </c>
      <c r="G181" s="53">
        <v>294</v>
      </c>
      <c r="H181" s="53">
        <v>89.2</v>
      </c>
      <c r="I181" s="53">
        <v>80.900000000000006</v>
      </c>
    </row>
    <row r="182" spans="1:9" x14ac:dyDescent="0.3">
      <c r="A182" s="53" t="s">
        <v>462</v>
      </c>
      <c r="B182" s="53" t="s">
        <v>11</v>
      </c>
      <c r="C182" s="53">
        <v>5</v>
      </c>
      <c r="D182" s="53">
        <v>105</v>
      </c>
      <c r="E182" s="53">
        <v>66</v>
      </c>
      <c r="F182" s="53">
        <v>39</v>
      </c>
      <c r="G182" s="53">
        <v>52</v>
      </c>
      <c r="H182" s="53">
        <v>62.8</v>
      </c>
      <c r="I182" s="53">
        <v>49.5</v>
      </c>
    </row>
    <row r="183" spans="1:9" x14ac:dyDescent="0.3">
      <c r="A183" s="53" t="s">
        <v>132</v>
      </c>
      <c r="B183" s="53" t="s">
        <v>4</v>
      </c>
      <c r="C183" s="53">
        <v>1</v>
      </c>
      <c r="D183" s="53">
        <v>229</v>
      </c>
      <c r="E183" s="53">
        <v>191</v>
      </c>
      <c r="F183" s="53">
        <v>38</v>
      </c>
      <c r="G183" s="53">
        <v>171</v>
      </c>
      <c r="H183" s="53">
        <v>83.4</v>
      </c>
      <c r="I183" s="53">
        <v>74.599999999999994</v>
      </c>
    </row>
    <row r="184" spans="1:9" x14ac:dyDescent="0.3">
      <c r="A184" s="53" t="s">
        <v>137</v>
      </c>
      <c r="B184" s="53" t="s">
        <v>5</v>
      </c>
      <c r="C184" s="53">
        <v>2</v>
      </c>
      <c r="D184" s="53">
        <v>377</v>
      </c>
      <c r="E184" s="53">
        <v>339</v>
      </c>
      <c r="F184" s="53">
        <v>38</v>
      </c>
      <c r="G184" s="53">
        <v>314</v>
      </c>
      <c r="H184" s="53">
        <v>89.9</v>
      </c>
      <c r="I184" s="53">
        <v>83.2</v>
      </c>
    </row>
    <row r="185" spans="1:9" x14ac:dyDescent="0.3">
      <c r="A185" s="53" t="s">
        <v>176</v>
      </c>
      <c r="B185" s="53" t="s">
        <v>5</v>
      </c>
      <c r="C185" s="53">
        <v>2</v>
      </c>
      <c r="D185" s="53">
        <v>260</v>
      </c>
      <c r="E185" s="53">
        <v>222</v>
      </c>
      <c r="F185" s="53">
        <v>38</v>
      </c>
      <c r="G185" s="53">
        <v>191</v>
      </c>
      <c r="H185" s="53">
        <v>85.3</v>
      </c>
      <c r="I185" s="53">
        <v>73.400000000000006</v>
      </c>
    </row>
    <row r="186" spans="1:9" x14ac:dyDescent="0.3">
      <c r="A186" s="53" t="s">
        <v>289</v>
      </c>
      <c r="B186" s="53" t="s">
        <v>5</v>
      </c>
      <c r="C186" s="53">
        <v>2</v>
      </c>
      <c r="D186" s="53">
        <v>177</v>
      </c>
      <c r="E186" s="53">
        <v>139</v>
      </c>
      <c r="F186" s="53">
        <v>38</v>
      </c>
      <c r="G186" s="53">
        <v>117</v>
      </c>
      <c r="H186" s="53">
        <v>78.5</v>
      </c>
      <c r="I186" s="53">
        <v>66.099999999999994</v>
      </c>
    </row>
    <row r="187" spans="1:9" x14ac:dyDescent="0.3">
      <c r="A187" s="53" t="s">
        <v>298</v>
      </c>
      <c r="B187" s="53" t="s">
        <v>11</v>
      </c>
      <c r="C187" s="53">
        <v>2</v>
      </c>
      <c r="D187" s="53">
        <v>185</v>
      </c>
      <c r="E187" s="53">
        <v>147</v>
      </c>
      <c r="F187" s="53">
        <v>38</v>
      </c>
      <c r="G187" s="53">
        <v>132</v>
      </c>
      <c r="H187" s="53">
        <v>79.400000000000006</v>
      </c>
      <c r="I187" s="53">
        <v>71.3</v>
      </c>
    </row>
    <row r="188" spans="1:9" x14ac:dyDescent="0.3">
      <c r="A188" s="53" t="s">
        <v>304</v>
      </c>
      <c r="B188" s="53" t="s">
        <v>11</v>
      </c>
      <c r="C188" s="53">
        <v>3</v>
      </c>
      <c r="D188" s="53">
        <v>177</v>
      </c>
      <c r="E188" s="53">
        <v>139</v>
      </c>
      <c r="F188" s="53">
        <v>38</v>
      </c>
      <c r="G188" s="53">
        <v>112</v>
      </c>
      <c r="H188" s="53">
        <v>78.5</v>
      </c>
      <c r="I188" s="53">
        <v>63.2</v>
      </c>
    </row>
    <row r="189" spans="1:9" x14ac:dyDescent="0.3">
      <c r="A189" s="53" t="s">
        <v>342</v>
      </c>
      <c r="B189" s="53" t="s">
        <v>11</v>
      </c>
      <c r="C189" s="53">
        <v>5</v>
      </c>
      <c r="D189" s="53">
        <v>158</v>
      </c>
      <c r="E189" s="53">
        <v>120</v>
      </c>
      <c r="F189" s="53">
        <v>38</v>
      </c>
      <c r="G189" s="53">
        <v>106</v>
      </c>
      <c r="H189" s="53">
        <v>75.900000000000006</v>
      </c>
      <c r="I189" s="53">
        <v>67</v>
      </c>
    </row>
    <row r="190" spans="1:9" x14ac:dyDescent="0.3">
      <c r="A190" s="53" t="s">
        <v>359</v>
      </c>
      <c r="B190" s="53" t="s">
        <v>11</v>
      </c>
      <c r="C190" s="53">
        <v>5</v>
      </c>
      <c r="D190" s="53">
        <v>117</v>
      </c>
      <c r="E190" s="53">
        <v>79</v>
      </c>
      <c r="F190" s="53">
        <v>38</v>
      </c>
      <c r="G190" s="53">
        <v>58</v>
      </c>
      <c r="H190" s="53">
        <v>67.5</v>
      </c>
      <c r="I190" s="53">
        <v>49.5</v>
      </c>
    </row>
    <row r="191" spans="1:9" x14ac:dyDescent="0.3">
      <c r="A191" s="53" t="s">
        <v>480</v>
      </c>
      <c r="B191" s="53" t="s">
        <v>11</v>
      </c>
      <c r="C191" s="53">
        <v>5</v>
      </c>
      <c r="D191" s="53">
        <v>107</v>
      </c>
      <c r="E191" s="53">
        <v>69</v>
      </c>
      <c r="F191" s="53">
        <v>38</v>
      </c>
      <c r="G191" s="53">
        <v>55</v>
      </c>
      <c r="H191" s="53">
        <v>64.400000000000006</v>
      </c>
      <c r="I191" s="53">
        <v>51.4</v>
      </c>
    </row>
    <row r="192" spans="1:9" x14ac:dyDescent="0.3">
      <c r="A192" s="53" t="s">
        <v>105</v>
      </c>
      <c r="B192" s="53" t="s">
        <v>4</v>
      </c>
      <c r="C192" s="53">
        <v>3</v>
      </c>
      <c r="D192" s="53">
        <v>205</v>
      </c>
      <c r="E192" s="53">
        <v>168</v>
      </c>
      <c r="F192" s="53">
        <v>37</v>
      </c>
      <c r="G192" s="53">
        <v>153</v>
      </c>
      <c r="H192" s="53">
        <v>81.900000000000006</v>
      </c>
      <c r="I192" s="53">
        <v>74.599999999999994</v>
      </c>
    </row>
    <row r="193" spans="1:9" x14ac:dyDescent="0.3">
      <c r="A193" s="53" t="s">
        <v>117</v>
      </c>
      <c r="B193" s="53" t="s">
        <v>6</v>
      </c>
      <c r="C193" s="53">
        <v>2</v>
      </c>
      <c r="D193" s="53">
        <v>204</v>
      </c>
      <c r="E193" s="53">
        <v>167</v>
      </c>
      <c r="F193" s="53">
        <v>37</v>
      </c>
      <c r="G193" s="53">
        <v>142</v>
      </c>
      <c r="H193" s="53">
        <v>81.8</v>
      </c>
      <c r="I193" s="53">
        <v>69.599999999999994</v>
      </c>
    </row>
    <row r="194" spans="1:9" x14ac:dyDescent="0.3">
      <c r="A194" s="53" t="s">
        <v>135</v>
      </c>
      <c r="B194" s="53" t="s">
        <v>6</v>
      </c>
      <c r="C194" s="53">
        <v>2</v>
      </c>
      <c r="D194" s="53">
        <v>244</v>
      </c>
      <c r="E194" s="53">
        <v>207</v>
      </c>
      <c r="F194" s="53">
        <v>37</v>
      </c>
      <c r="G194" s="53">
        <v>190</v>
      </c>
      <c r="H194" s="53">
        <v>84.8</v>
      </c>
      <c r="I194" s="53">
        <v>77.8</v>
      </c>
    </row>
    <row r="195" spans="1:9" x14ac:dyDescent="0.3">
      <c r="A195" s="53" t="s">
        <v>392</v>
      </c>
      <c r="B195" s="53" t="s">
        <v>11</v>
      </c>
      <c r="C195" s="53">
        <v>5</v>
      </c>
      <c r="D195" s="53">
        <v>130</v>
      </c>
      <c r="E195" s="53">
        <v>93</v>
      </c>
      <c r="F195" s="53">
        <v>37</v>
      </c>
      <c r="G195" s="53">
        <v>76</v>
      </c>
      <c r="H195" s="53">
        <v>71.5</v>
      </c>
      <c r="I195" s="53">
        <v>58.4</v>
      </c>
    </row>
    <row r="196" spans="1:9" x14ac:dyDescent="0.3">
      <c r="A196" s="53" t="s">
        <v>147</v>
      </c>
      <c r="B196" s="53" t="s">
        <v>5</v>
      </c>
      <c r="C196" s="53">
        <v>2</v>
      </c>
      <c r="D196" s="53">
        <v>261</v>
      </c>
      <c r="E196" s="53">
        <v>225</v>
      </c>
      <c r="F196" s="53">
        <v>36</v>
      </c>
      <c r="G196" s="53">
        <v>197</v>
      </c>
      <c r="H196" s="53">
        <v>86.2</v>
      </c>
      <c r="I196" s="53">
        <v>75.400000000000006</v>
      </c>
    </row>
    <row r="197" spans="1:9" x14ac:dyDescent="0.3">
      <c r="A197" s="53" t="s">
        <v>251</v>
      </c>
      <c r="B197" s="53" t="s">
        <v>11</v>
      </c>
      <c r="C197" s="53">
        <v>3</v>
      </c>
      <c r="D197" s="53">
        <v>156</v>
      </c>
      <c r="E197" s="53">
        <v>120</v>
      </c>
      <c r="F197" s="53">
        <v>36</v>
      </c>
      <c r="G197" s="53">
        <v>98</v>
      </c>
      <c r="H197" s="53">
        <v>76.900000000000006</v>
      </c>
      <c r="I197" s="53">
        <v>62.8</v>
      </c>
    </row>
    <row r="198" spans="1:9" x14ac:dyDescent="0.3">
      <c r="A198" s="53" t="s">
        <v>299</v>
      </c>
      <c r="B198" s="53" t="s">
        <v>11</v>
      </c>
      <c r="C198" s="53">
        <v>1</v>
      </c>
      <c r="D198" s="53">
        <v>183</v>
      </c>
      <c r="E198" s="53">
        <v>147</v>
      </c>
      <c r="F198" s="53">
        <v>36</v>
      </c>
      <c r="G198" s="53">
        <v>124</v>
      </c>
      <c r="H198" s="53">
        <v>80.3</v>
      </c>
      <c r="I198" s="53">
        <v>67.7</v>
      </c>
    </row>
    <row r="199" spans="1:9" x14ac:dyDescent="0.3">
      <c r="A199" s="53" t="s">
        <v>453</v>
      </c>
      <c r="B199" s="53" t="s">
        <v>11</v>
      </c>
      <c r="C199" s="53">
        <v>3</v>
      </c>
      <c r="D199" s="53">
        <v>86</v>
      </c>
      <c r="E199" s="53">
        <v>50</v>
      </c>
      <c r="F199" s="53">
        <v>36</v>
      </c>
      <c r="G199" s="53">
        <v>36</v>
      </c>
      <c r="H199" s="53">
        <v>58.1</v>
      </c>
      <c r="I199" s="53">
        <v>41.8</v>
      </c>
    </row>
    <row r="200" spans="1:9" x14ac:dyDescent="0.3">
      <c r="A200" s="53" t="s">
        <v>134</v>
      </c>
      <c r="B200" s="53" t="s">
        <v>4</v>
      </c>
      <c r="C200" s="53">
        <v>2</v>
      </c>
      <c r="D200" s="53">
        <v>333</v>
      </c>
      <c r="E200" s="53">
        <v>298</v>
      </c>
      <c r="F200" s="53">
        <v>35</v>
      </c>
      <c r="G200" s="53">
        <v>268</v>
      </c>
      <c r="H200" s="53">
        <v>89.4</v>
      </c>
      <c r="I200" s="53">
        <v>80.400000000000006</v>
      </c>
    </row>
    <row r="201" spans="1:9" x14ac:dyDescent="0.3">
      <c r="A201" s="53" t="s">
        <v>153</v>
      </c>
      <c r="B201" s="53" t="s">
        <v>6</v>
      </c>
      <c r="C201" s="53">
        <v>1</v>
      </c>
      <c r="D201" s="53">
        <v>152</v>
      </c>
      <c r="E201" s="53">
        <v>117</v>
      </c>
      <c r="F201" s="53">
        <v>35</v>
      </c>
      <c r="G201" s="53">
        <v>109</v>
      </c>
      <c r="H201" s="53">
        <v>76.900000000000006</v>
      </c>
      <c r="I201" s="53">
        <v>71.7</v>
      </c>
    </row>
    <row r="202" spans="1:9" x14ac:dyDescent="0.3">
      <c r="A202" s="53" t="s">
        <v>236</v>
      </c>
      <c r="B202" s="53" t="s">
        <v>5</v>
      </c>
      <c r="C202" s="53">
        <v>1</v>
      </c>
      <c r="D202" s="53">
        <v>181</v>
      </c>
      <c r="E202" s="53">
        <v>146</v>
      </c>
      <c r="F202" s="53">
        <v>35</v>
      </c>
      <c r="G202" s="53">
        <v>128</v>
      </c>
      <c r="H202" s="53">
        <v>80.599999999999994</v>
      </c>
      <c r="I202" s="53">
        <v>70.7</v>
      </c>
    </row>
    <row r="203" spans="1:9" x14ac:dyDescent="0.3">
      <c r="A203" s="53" t="s">
        <v>409</v>
      </c>
      <c r="B203" s="53" t="s">
        <v>11</v>
      </c>
      <c r="C203" s="53">
        <v>4</v>
      </c>
      <c r="D203" s="53">
        <v>97</v>
      </c>
      <c r="E203" s="53">
        <v>62</v>
      </c>
      <c r="F203" s="53">
        <v>35</v>
      </c>
      <c r="G203" s="53">
        <v>42</v>
      </c>
      <c r="H203" s="53">
        <v>63.9</v>
      </c>
      <c r="I203" s="53">
        <v>43.2</v>
      </c>
    </row>
    <row r="204" spans="1:9" x14ac:dyDescent="0.3">
      <c r="A204" s="53" t="s">
        <v>171</v>
      </c>
      <c r="B204" s="53" t="s">
        <v>6</v>
      </c>
      <c r="C204" s="53">
        <v>2</v>
      </c>
      <c r="D204" s="53">
        <v>111</v>
      </c>
      <c r="E204" s="53">
        <v>77</v>
      </c>
      <c r="F204" s="53">
        <v>34</v>
      </c>
      <c r="G204" s="53">
        <v>66</v>
      </c>
      <c r="H204" s="53">
        <v>69.3</v>
      </c>
      <c r="I204" s="53">
        <v>59.4</v>
      </c>
    </row>
    <row r="205" spans="1:9" x14ac:dyDescent="0.3">
      <c r="A205" s="53" t="s">
        <v>203</v>
      </c>
      <c r="B205" s="53" t="s">
        <v>6</v>
      </c>
      <c r="C205" s="53">
        <v>1</v>
      </c>
      <c r="D205" s="53">
        <v>160</v>
      </c>
      <c r="E205" s="53">
        <v>126</v>
      </c>
      <c r="F205" s="53">
        <v>34</v>
      </c>
      <c r="G205" s="53">
        <v>100</v>
      </c>
      <c r="H205" s="53">
        <v>78.7</v>
      </c>
      <c r="I205" s="53">
        <v>62.5</v>
      </c>
    </row>
    <row r="206" spans="1:9" x14ac:dyDescent="0.3">
      <c r="A206" s="53" t="s">
        <v>215</v>
      </c>
      <c r="B206" s="53" t="s">
        <v>4</v>
      </c>
      <c r="C206" s="53">
        <v>3</v>
      </c>
      <c r="D206" s="53">
        <v>154</v>
      </c>
      <c r="E206" s="53">
        <v>120</v>
      </c>
      <c r="F206" s="53">
        <v>34</v>
      </c>
      <c r="G206" s="53">
        <v>101</v>
      </c>
      <c r="H206" s="53">
        <v>77.900000000000006</v>
      </c>
      <c r="I206" s="53">
        <v>65.5</v>
      </c>
    </row>
    <row r="207" spans="1:9" x14ac:dyDescent="0.3">
      <c r="A207" s="53" t="s">
        <v>244</v>
      </c>
      <c r="B207" s="53" t="s">
        <v>6</v>
      </c>
      <c r="C207" s="53">
        <v>1</v>
      </c>
      <c r="D207" s="53">
        <v>142</v>
      </c>
      <c r="E207" s="53">
        <v>108</v>
      </c>
      <c r="F207" s="53">
        <v>34</v>
      </c>
      <c r="G207" s="53">
        <v>92</v>
      </c>
      <c r="H207" s="53">
        <v>76</v>
      </c>
      <c r="I207" s="53">
        <v>64.7</v>
      </c>
    </row>
    <row r="208" spans="1:9" s="79" customFormat="1" x14ac:dyDescent="0.3">
      <c r="A208" s="79" t="s">
        <v>361</v>
      </c>
      <c r="B208" s="79" t="s">
        <v>11</v>
      </c>
      <c r="C208" s="79">
        <v>5</v>
      </c>
      <c r="D208" s="79">
        <v>275</v>
      </c>
      <c r="E208" s="79">
        <v>241</v>
      </c>
      <c r="F208" s="79">
        <v>34</v>
      </c>
      <c r="G208" s="79">
        <v>219</v>
      </c>
      <c r="H208" s="79">
        <v>87.6</v>
      </c>
      <c r="I208" s="79">
        <v>79.599999999999994</v>
      </c>
    </row>
    <row r="209" spans="1:9" s="78" customFormat="1" x14ac:dyDescent="0.3">
      <c r="A209" s="78" t="s">
        <v>371</v>
      </c>
      <c r="B209" s="78" t="s">
        <v>11</v>
      </c>
      <c r="C209" s="78">
        <v>5</v>
      </c>
      <c r="D209" s="78">
        <v>156</v>
      </c>
      <c r="E209" s="78">
        <v>122</v>
      </c>
      <c r="F209" s="78">
        <v>34</v>
      </c>
      <c r="G209" s="78">
        <v>94</v>
      </c>
      <c r="H209" s="78">
        <v>78.2</v>
      </c>
      <c r="I209" s="78">
        <v>60.2</v>
      </c>
    </row>
    <row r="210" spans="1:9" x14ac:dyDescent="0.3">
      <c r="A210" s="53" t="s">
        <v>369</v>
      </c>
      <c r="B210" s="53" t="s">
        <v>11</v>
      </c>
      <c r="C210" s="53">
        <v>5</v>
      </c>
      <c r="D210" s="53">
        <v>74</v>
      </c>
      <c r="E210" s="53">
        <v>41</v>
      </c>
      <c r="F210" s="53">
        <v>33</v>
      </c>
      <c r="G210" s="53">
        <v>33</v>
      </c>
      <c r="H210" s="53">
        <v>55.4</v>
      </c>
      <c r="I210" s="53">
        <v>44.5</v>
      </c>
    </row>
    <row r="211" spans="1:9" x14ac:dyDescent="0.3">
      <c r="A211" s="53" t="s">
        <v>461</v>
      </c>
      <c r="B211" s="53" t="s">
        <v>11</v>
      </c>
      <c r="C211" s="53">
        <v>3</v>
      </c>
      <c r="D211" s="53">
        <v>122</v>
      </c>
      <c r="E211" s="53">
        <v>89</v>
      </c>
      <c r="F211" s="53">
        <v>33</v>
      </c>
      <c r="G211" s="53">
        <v>76</v>
      </c>
      <c r="H211" s="53">
        <v>72.900000000000006</v>
      </c>
      <c r="I211" s="53">
        <v>62.2</v>
      </c>
    </row>
    <row r="212" spans="1:9" x14ac:dyDescent="0.3">
      <c r="A212" s="53" t="s">
        <v>102</v>
      </c>
      <c r="B212" s="53" t="s">
        <v>6</v>
      </c>
      <c r="C212" s="53">
        <v>1</v>
      </c>
      <c r="D212" s="53">
        <v>229</v>
      </c>
      <c r="E212" s="53">
        <v>197</v>
      </c>
      <c r="F212" s="53">
        <v>32</v>
      </c>
      <c r="G212" s="53">
        <v>175</v>
      </c>
      <c r="H212" s="53">
        <v>86</v>
      </c>
      <c r="I212" s="53">
        <v>76.400000000000006</v>
      </c>
    </row>
    <row r="213" spans="1:9" x14ac:dyDescent="0.3">
      <c r="A213" s="53" t="s">
        <v>107</v>
      </c>
      <c r="B213" s="53" t="s">
        <v>4</v>
      </c>
      <c r="C213" s="53">
        <v>2</v>
      </c>
      <c r="D213" s="53">
        <v>238</v>
      </c>
      <c r="E213" s="53">
        <v>206</v>
      </c>
      <c r="F213" s="53">
        <v>32</v>
      </c>
      <c r="G213" s="53">
        <v>185</v>
      </c>
      <c r="H213" s="53">
        <v>86.5</v>
      </c>
      <c r="I213" s="53">
        <v>77.7</v>
      </c>
    </row>
    <row r="214" spans="1:9" x14ac:dyDescent="0.3">
      <c r="A214" s="53" t="s">
        <v>140</v>
      </c>
      <c r="B214" s="53" t="s">
        <v>5</v>
      </c>
      <c r="C214" s="53">
        <v>2</v>
      </c>
      <c r="D214" s="53">
        <v>207</v>
      </c>
      <c r="E214" s="53">
        <v>175</v>
      </c>
      <c r="F214" s="53">
        <v>32</v>
      </c>
      <c r="G214" s="53">
        <v>145</v>
      </c>
      <c r="H214" s="53">
        <v>84.5</v>
      </c>
      <c r="I214" s="53">
        <v>70</v>
      </c>
    </row>
    <row r="215" spans="1:9" x14ac:dyDescent="0.3">
      <c r="A215" s="53" t="s">
        <v>163</v>
      </c>
      <c r="B215" s="53" t="s">
        <v>5</v>
      </c>
      <c r="C215" s="53">
        <v>1</v>
      </c>
      <c r="D215" s="53">
        <v>263</v>
      </c>
      <c r="E215" s="53">
        <v>231</v>
      </c>
      <c r="F215" s="53">
        <v>32</v>
      </c>
      <c r="G215" s="53">
        <v>206</v>
      </c>
      <c r="H215" s="53">
        <v>87.8</v>
      </c>
      <c r="I215" s="53">
        <v>78.3</v>
      </c>
    </row>
    <row r="216" spans="1:9" x14ac:dyDescent="0.3">
      <c r="A216" s="53" t="s">
        <v>231</v>
      </c>
      <c r="B216" s="53" t="s">
        <v>4</v>
      </c>
      <c r="C216" s="53">
        <v>3</v>
      </c>
      <c r="D216" s="53">
        <v>160</v>
      </c>
      <c r="E216" s="53">
        <v>128</v>
      </c>
      <c r="F216" s="53">
        <v>32</v>
      </c>
      <c r="G216" s="53">
        <v>103</v>
      </c>
      <c r="H216" s="53">
        <v>80</v>
      </c>
      <c r="I216" s="53">
        <v>64.3</v>
      </c>
    </row>
    <row r="217" spans="1:9" x14ac:dyDescent="0.3">
      <c r="A217" s="53" t="s">
        <v>272</v>
      </c>
      <c r="B217" s="53" t="s">
        <v>6</v>
      </c>
      <c r="C217" s="53">
        <v>5</v>
      </c>
      <c r="D217" s="53">
        <v>145</v>
      </c>
      <c r="E217" s="53">
        <v>113</v>
      </c>
      <c r="F217" s="53">
        <v>32</v>
      </c>
      <c r="G217" s="53">
        <v>86</v>
      </c>
      <c r="H217" s="53">
        <v>77.900000000000006</v>
      </c>
      <c r="I217" s="53">
        <v>59.3</v>
      </c>
    </row>
    <row r="218" spans="1:9" s="78" customFormat="1" x14ac:dyDescent="0.3">
      <c r="A218" s="78" t="s">
        <v>341</v>
      </c>
      <c r="B218" s="78" t="s">
        <v>11</v>
      </c>
      <c r="C218" s="78">
        <v>4</v>
      </c>
      <c r="D218" s="78">
        <v>123</v>
      </c>
      <c r="E218" s="78">
        <v>91</v>
      </c>
      <c r="F218" s="78">
        <v>32</v>
      </c>
      <c r="G218" s="78">
        <v>78</v>
      </c>
      <c r="H218" s="78">
        <v>73.900000000000006</v>
      </c>
      <c r="I218" s="78">
        <v>63.4</v>
      </c>
    </row>
    <row r="219" spans="1:9" x14ac:dyDescent="0.3">
      <c r="A219" s="53" t="s">
        <v>343</v>
      </c>
      <c r="B219" s="53" t="s">
        <v>5</v>
      </c>
      <c r="C219" s="53">
        <v>3</v>
      </c>
      <c r="D219" s="53">
        <v>122</v>
      </c>
      <c r="E219" s="53">
        <v>90</v>
      </c>
      <c r="F219" s="53">
        <v>32</v>
      </c>
      <c r="G219" s="53">
        <v>73</v>
      </c>
      <c r="H219" s="53">
        <v>73.7</v>
      </c>
      <c r="I219" s="53">
        <v>59.8</v>
      </c>
    </row>
    <row r="220" spans="1:9" x14ac:dyDescent="0.3">
      <c r="A220" s="53" t="s">
        <v>354</v>
      </c>
      <c r="B220" s="53" t="s">
        <v>11</v>
      </c>
      <c r="C220" s="53">
        <v>3</v>
      </c>
      <c r="D220" s="53">
        <v>157</v>
      </c>
      <c r="E220" s="53">
        <v>125</v>
      </c>
      <c r="F220" s="53">
        <v>32</v>
      </c>
      <c r="G220" s="53">
        <v>104</v>
      </c>
      <c r="H220" s="53">
        <v>79.599999999999994</v>
      </c>
      <c r="I220" s="53">
        <v>66.2</v>
      </c>
    </row>
    <row r="221" spans="1:9" x14ac:dyDescent="0.3">
      <c r="A221" s="53" t="s">
        <v>403</v>
      </c>
      <c r="B221" s="53" t="s">
        <v>11</v>
      </c>
      <c r="C221" s="53">
        <v>3</v>
      </c>
      <c r="D221" s="53">
        <v>122</v>
      </c>
      <c r="E221" s="53">
        <v>90</v>
      </c>
      <c r="F221" s="53">
        <v>32</v>
      </c>
      <c r="G221" s="53">
        <v>78</v>
      </c>
      <c r="H221" s="53">
        <v>73.7</v>
      </c>
      <c r="I221" s="53">
        <v>63.9</v>
      </c>
    </row>
    <row r="222" spans="1:9" x14ac:dyDescent="0.3">
      <c r="A222" s="53" t="s">
        <v>125</v>
      </c>
      <c r="B222" s="53" t="s">
        <v>4</v>
      </c>
      <c r="C222" s="53">
        <v>1</v>
      </c>
      <c r="D222" s="53">
        <v>268</v>
      </c>
      <c r="E222" s="53">
        <v>237</v>
      </c>
      <c r="F222" s="53">
        <v>31</v>
      </c>
      <c r="G222" s="53">
        <v>220</v>
      </c>
      <c r="H222" s="53">
        <v>88.4</v>
      </c>
      <c r="I222" s="53">
        <v>82</v>
      </c>
    </row>
    <row r="223" spans="1:9" x14ac:dyDescent="0.3">
      <c r="A223" s="53" t="s">
        <v>161</v>
      </c>
      <c r="B223" s="53" t="s">
        <v>5</v>
      </c>
      <c r="C223" s="53">
        <v>3</v>
      </c>
      <c r="D223" s="53">
        <v>187</v>
      </c>
      <c r="E223" s="53">
        <v>156</v>
      </c>
      <c r="F223" s="53">
        <v>31</v>
      </c>
      <c r="G223" s="53">
        <v>138</v>
      </c>
      <c r="H223" s="53">
        <v>83.4</v>
      </c>
      <c r="I223" s="53">
        <v>73.7</v>
      </c>
    </row>
    <row r="224" spans="1:9" x14ac:dyDescent="0.3">
      <c r="A224" s="53" t="s">
        <v>303</v>
      </c>
      <c r="B224" s="53" t="s">
        <v>11</v>
      </c>
      <c r="C224" s="53">
        <v>2</v>
      </c>
      <c r="D224" s="53">
        <v>120</v>
      </c>
      <c r="E224" s="53">
        <v>89</v>
      </c>
      <c r="F224" s="53">
        <v>31</v>
      </c>
      <c r="G224" s="53">
        <v>68</v>
      </c>
      <c r="H224" s="53">
        <v>74.099999999999994</v>
      </c>
      <c r="I224" s="53">
        <v>56.6</v>
      </c>
    </row>
    <row r="225" spans="1:9" x14ac:dyDescent="0.3">
      <c r="A225" s="53" t="s">
        <v>353</v>
      </c>
      <c r="B225" s="53" t="s">
        <v>11</v>
      </c>
      <c r="C225" s="53">
        <v>5</v>
      </c>
      <c r="D225" s="53">
        <v>127</v>
      </c>
      <c r="E225" s="53">
        <v>96</v>
      </c>
      <c r="F225" s="53">
        <v>31</v>
      </c>
      <c r="G225" s="53">
        <v>80</v>
      </c>
      <c r="H225" s="53">
        <v>75.5</v>
      </c>
      <c r="I225" s="53">
        <v>62.9</v>
      </c>
    </row>
    <row r="226" spans="1:9" x14ac:dyDescent="0.3">
      <c r="A226" s="53" t="s">
        <v>106</v>
      </c>
      <c r="B226" s="53" t="s">
        <v>4</v>
      </c>
      <c r="C226" s="53">
        <v>2</v>
      </c>
      <c r="D226" s="53">
        <v>213</v>
      </c>
      <c r="E226" s="53">
        <v>183</v>
      </c>
      <c r="F226" s="53">
        <v>30</v>
      </c>
      <c r="G226" s="53">
        <v>168</v>
      </c>
      <c r="H226" s="53">
        <v>85.9</v>
      </c>
      <c r="I226" s="53">
        <v>78.8</v>
      </c>
    </row>
    <row r="227" spans="1:9" x14ac:dyDescent="0.3">
      <c r="A227" s="53" t="s">
        <v>142</v>
      </c>
      <c r="B227" s="53" t="s">
        <v>5</v>
      </c>
      <c r="C227" s="53">
        <v>2</v>
      </c>
      <c r="D227" s="53">
        <v>302</v>
      </c>
      <c r="E227" s="53">
        <v>272</v>
      </c>
      <c r="F227" s="53">
        <v>30</v>
      </c>
      <c r="G227" s="53">
        <v>254</v>
      </c>
      <c r="H227" s="53">
        <v>90</v>
      </c>
      <c r="I227" s="53">
        <v>84.1</v>
      </c>
    </row>
    <row r="228" spans="1:9" x14ac:dyDescent="0.3">
      <c r="A228" s="53" t="s">
        <v>362</v>
      </c>
      <c r="B228" s="53" t="s">
        <v>11</v>
      </c>
      <c r="C228" s="53">
        <v>2</v>
      </c>
      <c r="D228" s="53">
        <v>123</v>
      </c>
      <c r="E228" s="53">
        <v>93</v>
      </c>
      <c r="F228" s="53">
        <v>30</v>
      </c>
      <c r="G228" s="53">
        <v>74</v>
      </c>
      <c r="H228" s="53">
        <v>75.599999999999994</v>
      </c>
      <c r="I228" s="53">
        <v>60.1</v>
      </c>
    </row>
    <row r="229" spans="1:9" x14ac:dyDescent="0.3">
      <c r="A229" s="53" t="s">
        <v>380</v>
      </c>
      <c r="B229" s="53" t="s">
        <v>11</v>
      </c>
      <c r="C229" s="53">
        <v>4</v>
      </c>
      <c r="D229" s="53">
        <v>82</v>
      </c>
      <c r="E229" s="53">
        <v>52</v>
      </c>
      <c r="F229" s="53">
        <v>30</v>
      </c>
      <c r="G229" s="53">
        <v>37</v>
      </c>
      <c r="H229" s="53">
        <v>63.4</v>
      </c>
      <c r="I229" s="53">
        <v>45.1</v>
      </c>
    </row>
    <row r="230" spans="1:9" x14ac:dyDescent="0.3">
      <c r="A230" s="53" t="s">
        <v>465</v>
      </c>
      <c r="B230" s="53" t="s">
        <v>11</v>
      </c>
      <c r="C230" s="53">
        <v>5</v>
      </c>
      <c r="D230" s="53">
        <v>73</v>
      </c>
      <c r="E230" s="53">
        <v>43</v>
      </c>
      <c r="F230" s="53">
        <v>30</v>
      </c>
      <c r="G230" s="53">
        <v>28</v>
      </c>
      <c r="H230" s="53">
        <v>58.9</v>
      </c>
      <c r="I230" s="53">
        <v>38.299999999999997</v>
      </c>
    </row>
    <row r="231" spans="1:9" x14ac:dyDescent="0.3">
      <c r="A231" s="53" t="s">
        <v>101</v>
      </c>
      <c r="B231" s="53" t="s">
        <v>4</v>
      </c>
      <c r="C231" s="53">
        <v>3</v>
      </c>
      <c r="D231" s="53">
        <v>202</v>
      </c>
      <c r="E231" s="53">
        <v>173</v>
      </c>
      <c r="F231" s="53">
        <v>29</v>
      </c>
      <c r="G231" s="53">
        <v>152</v>
      </c>
      <c r="H231" s="53">
        <v>85.6</v>
      </c>
      <c r="I231" s="53">
        <v>75.2</v>
      </c>
    </row>
    <row r="232" spans="1:9" x14ac:dyDescent="0.3">
      <c r="A232" s="53" t="s">
        <v>128</v>
      </c>
      <c r="B232" s="53" t="s">
        <v>4</v>
      </c>
      <c r="C232" s="53">
        <v>1</v>
      </c>
      <c r="D232" s="53">
        <v>223</v>
      </c>
      <c r="E232" s="53">
        <v>194</v>
      </c>
      <c r="F232" s="53">
        <v>29</v>
      </c>
      <c r="G232" s="53">
        <v>180</v>
      </c>
      <c r="H232" s="53">
        <v>86.9</v>
      </c>
      <c r="I232" s="53">
        <v>80.7</v>
      </c>
    </row>
    <row r="233" spans="1:9" x14ac:dyDescent="0.3">
      <c r="A233" s="53" t="s">
        <v>366</v>
      </c>
      <c r="B233" s="53" t="s">
        <v>11</v>
      </c>
      <c r="C233" s="53">
        <v>1</v>
      </c>
      <c r="D233" s="53">
        <v>103</v>
      </c>
      <c r="E233" s="53">
        <v>74</v>
      </c>
      <c r="F233" s="53">
        <v>29</v>
      </c>
      <c r="G233" s="53">
        <v>64</v>
      </c>
      <c r="H233" s="53">
        <v>71.8</v>
      </c>
      <c r="I233" s="53">
        <v>62.1</v>
      </c>
    </row>
    <row r="234" spans="1:9" x14ac:dyDescent="0.3">
      <c r="A234" s="53" t="s">
        <v>501</v>
      </c>
      <c r="B234" s="53" t="s">
        <v>11</v>
      </c>
      <c r="C234" s="53">
        <v>3</v>
      </c>
      <c r="D234" s="53">
        <v>92</v>
      </c>
      <c r="E234" s="53">
        <v>63</v>
      </c>
      <c r="F234" s="53">
        <v>29</v>
      </c>
      <c r="G234" s="53">
        <v>51</v>
      </c>
      <c r="H234" s="53">
        <v>68.400000000000006</v>
      </c>
      <c r="I234" s="53">
        <v>55.4</v>
      </c>
    </row>
    <row r="235" spans="1:9" x14ac:dyDescent="0.3">
      <c r="A235" s="53" t="s">
        <v>103</v>
      </c>
      <c r="B235" s="53" t="s">
        <v>4</v>
      </c>
      <c r="C235" s="53">
        <v>3</v>
      </c>
      <c r="D235" s="53">
        <v>260</v>
      </c>
      <c r="E235" s="53">
        <v>232</v>
      </c>
      <c r="F235" s="53">
        <v>28</v>
      </c>
      <c r="G235" s="53">
        <v>206</v>
      </c>
      <c r="H235" s="53">
        <v>89.2</v>
      </c>
      <c r="I235" s="53">
        <v>79.2</v>
      </c>
    </row>
    <row r="236" spans="1:9" x14ac:dyDescent="0.3">
      <c r="A236" s="53" t="s">
        <v>239</v>
      </c>
      <c r="B236" s="53" t="s">
        <v>6</v>
      </c>
      <c r="C236" s="53">
        <v>1</v>
      </c>
      <c r="D236" s="53">
        <v>178</v>
      </c>
      <c r="E236" s="53">
        <v>150</v>
      </c>
      <c r="F236" s="53">
        <v>28</v>
      </c>
      <c r="G236" s="53">
        <v>122</v>
      </c>
      <c r="H236" s="53">
        <v>84.2</v>
      </c>
      <c r="I236" s="53">
        <v>68.5</v>
      </c>
    </row>
    <row r="237" spans="1:9" x14ac:dyDescent="0.3">
      <c r="A237" s="53" t="s">
        <v>307</v>
      </c>
      <c r="B237" s="53" t="s">
        <v>11</v>
      </c>
      <c r="C237" s="53">
        <v>4</v>
      </c>
      <c r="D237" s="53">
        <v>76</v>
      </c>
      <c r="E237" s="53">
        <v>48</v>
      </c>
      <c r="F237" s="53">
        <v>28</v>
      </c>
      <c r="G237" s="53">
        <v>40</v>
      </c>
      <c r="H237" s="53">
        <v>63.1</v>
      </c>
      <c r="I237" s="53">
        <v>52.6</v>
      </c>
    </row>
    <row r="238" spans="1:9" x14ac:dyDescent="0.3">
      <c r="A238" s="53" t="s">
        <v>351</v>
      </c>
      <c r="B238" s="53" t="s">
        <v>11</v>
      </c>
      <c r="C238" s="53">
        <v>4</v>
      </c>
      <c r="D238" s="53">
        <v>106</v>
      </c>
      <c r="E238" s="53">
        <v>78</v>
      </c>
      <c r="F238" s="53">
        <v>28</v>
      </c>
      <c r="G238" s="53">
        <v>66</v>
      </c>
      <c r="H238" s="53">
        <v>73.5</v>
      </c>
      <c r="I238" s="53">
        <v>62.2</v>
      </c>
    </row>
    <row r="239" spans="1:9" x14ac:dyDescent="0.3">
      <c r="A239" s="53" t="s">
        <v>358</v>
      </c>
      <c r="B239" s="53" t="s">
        <v>11</v>
      </c>
      <c r="C239" s="53">
        <v>4</v>
      </c>
      <c r="D239" s="53">
        <v>82</v>
      </c>
      <c r="E239" s="53">
        <v>54</v>
      </c>
      <c r="F239" s="53">
        <v>28</v>
      </c>
      <c r="G239" s="53">
        <v>36</v>
      </c>
      <c r="H239" s="53">
        <v>65.8</v>
      </c>
      <c r="I239" s="53">
        <v>43.9</v>
      </c>
    </row>
    <row r="240" spans="1:9" x14ac:dyDescent="0.3">
      <c r="A240" s="53" t="s">
        <v>379</v>
      </c>
      <c r="B240" s="53" t="s">
        <v>11</v>
      </c>
      <c r="C240" s="53">
        <v>3</v>
      </c>
      <c r="D240" s="53">
        <v>93</v>
      </c>
      <c r="E240" s="53">
        <v>65</v>
      </c>
      <c r="F240" s="53">
        <v>28</v>
      </c>
      <c r="G240" s="53">
        <v>58</v>
      </c>
      <c r="H240" s="53">
        <v>69.8</v>
      </c>
      <c r="I240" s="53">
        <v>62.3</v>
      </c>
    </row>
    <row r="241" spans="1:9" x14ac:dyDescent="0.3">
      <c r="A241" s="53" t="s">
        <v>416</v>
      </c>
      <c r="B241" s="53" t="s">
        <v>11</v>
      </c>
      <c r="C241" s="53">
        <v>4</v>
      </c>
      <c r="D241" s="53">
        <v>88</v>
      </c>
      <c r="E241" s="53">
        <v>60</v>
      </c>
      <c r="F241" s="53">
        <v>28</v>
      </c>
      <c r="G241" s="53">
        <v>51</v>
      </c>
      <c r="H241" s="53">
        <v>68.099999999999994</v>
      </c>
      <c r="I241" s="53">
        <v>57.9</v>
      </c>
    </row>
    <row r="242" spans="1:9" x14ac:dyDescent="0.3">
      <c r="A242" s="53" t="s">
        <v>190</v>
      </c>
      <c r="B242" s="53" t="s">
        <v>5</v>
      </c>
      <c r="C242" s="53">
        <v>1</v>
      </c>
      <c r="D242" s="53">
        <v>164</v>
      </c>
      <c r="E242" s="53">
        <v>137</v>
      </c>
      <c r="F242" s="53">
        <v>27</v>
      </c>
      <c r="G242" s="53">
        <v>121</v>
      </c>
      <c r="H242" s="53">
        <v>83.5</v>
      </c>
      <c r="I242" s="53">
        <v>73.7</v>
      </c>
    </row>
    <row r="243" spans="1:9" x14ac:dyDescent="0.3">
      <c r="A243" s="53" t="s">
        <v>197</v>
      </c>
      <c r="B243" s="53" t="s">
        <v>5</v>
      </c>
      <c r="C243" s="53">
        <v>1</v>
      </c>
      <c r="D243" s="53">
        <v>123</v>
      </c>
      <c r="E243" s="53">
        <v>96</v>
      </c>
      <c r="F243" s="53">
        <v>27</v>
      </c>
      <c r="G243" s="53">
        <v>88</v>
      </c>
      <c r="H243" s="53">
        <v>78</v>
      </c>
      <c r="I243" s="53">
        <v>71.5</v>
      </c>
    </row>
    <row r="244" spans="1:9" x14ac:dyDescent="0.3">
      <c r="A244" s="53" t="s">
        <v>300</v>
      </c>
      <c r="B244" s="53" t="s">
        <v>5</v>
      </c>
      <c r="C244" s="53">
        <v>1</v>
      </c>
      <c r="D244" s="53">
        <v>93</v>
      </c>
      <c r="E244" s="53">
        <v>66</v>
      </c>
      <c r="F244" s="53">
        <v>27</v>
      </c>
      <c r="G244" s="53">
        <v>59</v>
      </c>
      <c r="H244" s="53">
        <v>70.900000000000006</v>
      </c>
      <c r="I244" s="53">
        <v>63.4</v>
      </c>
    </row>
    <row r="245" spans="1:9" x14ac:dyDescent="0.3">
      <c r="A245" s="53" t="s">
        <v>322</v>
      </c>
      <c r="B245" s="53" t="s">
        <v>11</v>
      </c>
      <c r="C245" s="53">
        <v>2</v>
      </c>
      <c r="D245" s="53">
        <v>88</v>
      </c>
      <c r="E245" s="53">
        <v>61</v>
      </c>
      <c r="F245" s="53">
        <v>27</v>
      </c>
      <c r="G245" s="53">
        <v>44</v>
      </c>
      <c r="H245" s="53">
        <v>69.3</v>
      </c>
      <c r="I245" s="53">
        <v>50</v>
      </c>
    </row>
    <row r="246" spans="1:9" x14ac:dyDescent="0.3">
      <c r="A246" s="53" t="s">
        <v>330</v>
      </c>
      <c r="B246" s="53" t="s">
        <v>11</v>
      </c>
      <c r="C246" s="53">
        <v>4</v>
      </c>
      <c r="D246" s="53">
        <v>94</v>
      </c>
      <c r="E246" s="53">
        <v>67</v>
      </c>
      <c r="F246" s="53">
        <v>27</v>
      </c>
      <c r="G246" s="53">
        <v>52</v>
      </c>
      <c r="H246" s="53">
        <v>71.2</v>
      </c>
      <c r="I246" s="53">
        <v>55.3</v>
      </c>
    </row>
    <row r="247" spans="1:9" s="78" customFormat="1" x14ac:dyDescent="0.3">
      <c r="A247" s="78" t="s">
        <v>339</v>
      </c>
      <c r="B247" s="78" t="s">
        <v>11</v>
      </c>
      <c r="C247" s="78">
        <v>4</v>
      </c>
      <c r="D247" s="78">
        <v>84</v>
      </c>
      <c r="E247" s="78">
        <v>57</v>
      </c>
      <c r="F247" s="78">
        <v>27</v>
      </c>
      <c r="G247" s="78">
        <v>45</v>
      </c>
      <c r="H247" s="78">
        <v>67.8</v>
      </c>
      <c r="I247" s="78">
        <v>53.5</v>
      </c>
    </row>
    <row r="248" spans="1:9" x14ac:dyDescent="0.3">
      <c r="A248" s="53" t="s">
        <v>477</v>
      </c>
      <c r="B248" s="53" t="s">
        <v>11</v>
      </c>
      <c r="C248" s="53">
        <v>2</v>
      </c>
      <c r="D248" s="53">
        <v>106</v>
      </c>
      <c r="E248" s="53">
        <v>79</v>
      </c>
      <c r="F248" s="53">
        <v>27</v>
      </c>
      <c r="G248" s="53">
        <v>65</v>
      </c>
      <c r="H248" s="53">
        <v>74.5</v>
      </c>
      <c r="I248" s="53">
        <v>61.3</v>
      </c>
    </row>
    <row r="249" spans="1:9" s="79" customFormat="1" x14ac:dyDescent="0.3">
      <c r="A249" s="79" t="s">
        <v>503</v>
      </c>
      <c r="B249" s="79" t="s">
        <v>11</v>
      </c>
      <c r="C249" s="79">
        <v>4</v>
      </c>
      <c r="D249" s="79">
        <v>83</v>
      </c>
      <c r="E249" s="79">
        <v>56</v>
      </c>
      <c r="F249" s="79">
        <v>27</v>
      </c>
      <c r="G249" s="79">
        <v>48</v>
      </c>
      <c r="H249" s="79">
        <v>67.400000000000006</v>
      </c>
      <c r="I249" s="79">
        <v>57.8</v>
      </c>
    </row>
    <row r="250" spans="1:9" x14ac:dyDescent="0.3">
      <c r="A250" s="53" t="s">
        <v>158</v>
      </c>
      <c r="B250" s="53" t="s">
        <v>5</v>
      </c>
      <c r="C250" s="53">
        <v>1</v>
      </c>
      <c r="D250" s="53">
        <v>167</v>
      </c>
      <c r="E250" s="53">
        <v>141</v>
      </c>
      <c r="F250" s="53">
        <v>26</v>
      </c>
      <c r="G250" s="53">
        <v>133</v>
      </c>
      <c r="H250" s="53">
        <v>84.4</v>
      </c>
      <c r="I250" s="53">
        <v>79.599999999999994</v>
      </c>
    </row>
    <row r="251" spans="1:9" x14ac:dyDescent="0.3">
      <c r="A251" s="53" t="s">
        <v>172</v>
      </c>
      <c r="B251" s="53" t="s">
        <v>5</v>
      </c>
      <c r="C251" s="53">
        <v>1</v>
      </c>
      <c r="D251" s="53">
        <v>231</v>
      </c>
      <c r="E251" s="53">
        <v>205</v>
      </c>
      <c r="F251" s="53">
        <v>26</v>
      </c>
      <c r="G251" s="53">
        <v>193</v>
      </c>
      <c r="H251" s="53">
        <v>88.7</v>
      </c>
      <c r="I251" s="53">
        <v>83.5</v>
      </c>
    </row>
    <row r="252" spans="1:9" x14ac:dyDescent="0.3">
      <c r="A252" s="53" t="s">
        <v>432</v>
      </c>
      <c r="B252" s="53" t="s">
        <v>11</v>
      </c>
      <c r="C252" s="53">
        <v>5</v>
      </c>
      <c r="D252" s="53">
        <v>102</v>
      </c>
      <c r="E252" s="53">
        <v>76</v>
      </c>
      <c r="F252" s="53">
        <v>26</v>
      </c>
      <c r="G252" s="53">
        <v>56</v>
      </c>
      <c r="H252" s="53">
        <v>74.5</v>
      </c>
      <c r="I252" s="53">
        <v>54.9</v>
      </c>
    </row>
    <row r="253" spans="1:9" s="78" customFormat="1" x14ac:dyDescent="0.3">
      <c r="A253" s="78" t="s">
        <v>442</v>
      </c>
      <c r="B253" s="78" t="s">
        <v>11</v>
      </c>
      <c r="C253" s="78">
        <v>5</v>
      </c>
      <c r="D253" s="78">
        <v>81</v>
      </c>
      <c r="E253" s="78">
        <v>55</v>
      </c>
      <c r="F253" s="78">
        <v>26</v>
      </c>
      <c r="G253" s="78">
        <v>40</v>
      </c>
      <c r="H253" s="78">
        <v>67.900000000000006</v>
      </c>
      <c r="I253" s="78">
        <v>49.3</v>
      </c>
    </row>
    <row r="254" spans="1:9" x14ac:dyDescent="0.3">
      <c r="A254" s="53" t="s">
        <v>133</v>
      </c>
      <c r="B254" s="53" t="s">
        <v>6</v>
      </c>
      <c r="C254" s="53">
        <v>1</v>
      </c>
      <c r="D254" s="53">
        <v>188</v>
      </c>
      <c r="E254" s="53">
        <v>163</v>
      </c>
      <c r="F254" s="53">
        <v>25</v>
      </c>
      <c r="G254" s="53">
        <v>145</v>
      </c>
      <c r="H254" s="53">
        <v>86.7</v>
      </c>
      <c r="I254" s="53">
        <v>77.099999999999994</v>
      </c>
    </row>
    <row r="255" spans="1:9" x14ac:dyDescent="0.3">
      <c r="A255" s="53" t="s">
        <v>173</v>
      </c>
      <c r="B255" s="53" t="s">
        <v>5</v>
      </c>
      <c r="C255" s="53">
        <v>2</v>
      </c>
      <c r="D255" s="53">
        <v>187</v>
      </c>
      <c r="E255" s="53">
        <v>162</v>
      </c>
      <c r="F255" s="53">
        <v>25</v>
      </c>
      <c r="G255" s="53">
        <v>149</v>
      </c>
      <c r="H255" s="53">
        <v>86.6</v>
      </c>
      <c r="I255" s="53">
        <v>79.599999999999994</v>
      </c>
    </row>
    <row r="256" spans="1:9" x14ac:dyDescent="0.3">
      <c r="A256" s="53" t="s">
        <v>209</v>
      </c>
      <c r="B256" s="53" t="s">
        <v>4</v>
      </c>
      <c r="C256" s="53">
        <v>3</v>
      </c>
      <c r="D256" s="53">
        <v>136</v>
      </c>
      <c r="E256" s="53">
        <v>111</v>
      </c>
      <c r="F256" s="53">
        <v>25</v>
      </c>
      <c r="G256" s="53">
        <v>91</v>
      </c>
      <c r="H256" s="53">
        <v>81.599999999999994</v>
      </c>
      <c r="I256" s="53">
        <v>66.900000000000006</v>
      </c>
    </row>
    <row r="257" spans="1:9" x14ac:dyDescent="0.3">
      <c r="A257" s="53" t="s">
        <v>333</v>
      </c>
      <c r="B257" s="53" t="s">
        <v>6</v>
      </c>
      <c r="C257" s="53">
        <v>3</v>
      </c>
      <c r="D257" s="53">
        <v>85</v>
      </c>
      <c r="E257" s="53">
        <v>60</v>
      </c>
      <c r="F257" s="53">
        <v>25</v>
      </c>
      <c r="G257" s="53">
        <v>48</v>
      </c>
      <c r="H257" s="53">
        <v>70.5</v>
      </c>
      <c r="I257" s="53">
        <v>56.4</v>
      </c>
    </row>
    <row r="258" spans="1:9" x14ac:dyDescent="0.3">
      <c r="A258" s="53" t="s">
        <v>384</v>
      </c>
      <c r="B258" s="53" t="s">
        <v>11</v>
      </c>
      <c r="C258" s="53">
        <v>5</v>
      </c>
      <c r="D258" s="53">
        <v>98</v>
      </c>
      <c r="E258" s="53">
        <v>73</v>
      </c>
      <c r="F258" s="53">
        <v>25</v>
      </c>
      <c r="G258" s="53">
        <v>65</v>
      </c>
      <c r="H258" s="53">
        <v>74.400000000000006</v>
      </c>
      <c r="I258" s="53">
        <v>66.3</v>
      </c>
    </row>
    <row r="259" spans="1:9" x14ac:dyDescent="0.3">
      <c r="A259" s="53" t="s">
        <v>391</v>
      </c>
      <c r="B259" s="53" t="s">
        <v>11</v>
      </c>
      <c r="C259" s="53">
        <v>3</v>
      </c>
      <c r="D259" s="53">
        <v>107</v>
      </c>
      <c r="E259" s="53">
        <v>82</v>
      </c>
      <c r="F259" s="53">
        <v>25</v>
      </c>
      <c r="G259" s="53">
        <v>63</v>
      </c>
      <c r="H259" s="53">
        <v>76.599999999999994</v>
      </c>
      <c r="I259" s="53">
        <v>58.8</v>
      </c>
    </row>
    <row r="260" spans="1:9" s="79" customFormat="1" x14ac:dyDescent="0.3">
      <c r="A260" s="79" t="s">
        <v>466</v>
      </c>
      <c r="B260" s="79" t="s">
        <v>11</v>
      </c>
      <c r="C260" s="79">
        <v>5</v>
      </c>
      <c r="D260" s="79">
        <v>57</v>
      </c>
      <c r="E260" s="79">
        <v>32</v>
      </c>
      <c r="F260" s="79">
        <v>25</v>
      </c>
      <c r="G260" s="79">
        <v>24</v>
      </c>
      <c r="H260" s="79">
        <v>56.1</v>
      </c>
      <c r="I260" s="79">
        <v>42.1</v>
      </c>
    </row>
    <row r="261" spans="1:9" x14ac:dyDescent="0.3">
      <c r="A261" s="53" t="s">
        <v>143</v>
      </c>
      <c r="B261" s="53" t="s">
        <v>4</v>
      </c>
      <c r="C261" s="53">
        <v>3</v>
      </c>
      <c r="D261" s="53">
        <v>188</v>
      </c>
      <c r="E261" s="53">
        <v>164</v>
      </c>
      <c r="F261" s="53">
        <v>24</v>
      </c>
      <c r="G261" s="53">
        <v>145</v>
      </c>
      <c r="H261" s="53">
        <v>87.2</v>
      </c>
      <c r="I261" s="53">
        <v>77.099999999999994</v>
      </c>
    </row>
    <row r="262" spans="1:9" x14ac:dyDescent="0.3">
      <c r="A262" s="53" t="s">
        <v>220</v>
      </c>
      <c r="B262" s="53" t="s">
        <v>5</v>
      </c>
      <c r="C262" s="53">
        <v>1</v>
      </c>
      <c r="D262" s="53">
        <v>134</v>
      </c>
      <c r="E262" s="53">
        <v>110</v>
      </c>
      <c r="F262" s="53">
        <v>24</v>
      </c>
      <c r="G262" s="53">
        <v>93</v>
      </c>
      <c r="H262" s="53">
        <v>82</v>
      </c>
      <c r="I262" s="53">
        <v>69.400000000000006</v>
      </c>
    </row>
    <row r="263" spans="1:9" x14ac:dyDescent="0.3">
      <c r="A263" s="53" t="s">
        <v>234</v>
      </c>
      <c r="B263" s="53" t="s">
        <v>4</v>
      </c>
      <c r="C263" s="53">
        <v>4</v>
      </c>
      <c r="D263" s="53">
        <v>137</v>
      </c>
      <c r="E263" s="53">
        <v>113</v>
      </c>
      <c r="F263" s="53">
        <v>24</v>
      </c>
      <c r="G263" s="53">
        <v>93</v>
      </c>
      <c r="H263" s="53">
        <v>82.4</v>
      </c>
      <c r="I263" s="53">
        <v>67.8</v>
      </c>
    </row>
    <row r="264" spans="1:9" x14ac:dyDescent="0.3">
      <c r="A264" s="53" t="s">
        <v>490</v>
      </c>
      <c r="B264" s="53" t="s">
        <v>11</v>
      </c>
      <c r="C264" s="53">
        <v>5</v>
      </c>
      <c r="D264" s="53">
        <v>77</v>
      </c>
      <c r="E264" s="53">
        <v>53</v>
      </c>
      <c r="F264" s="53">
        <v>24</v>
      </c>
      <c r="G264" s="53">
        <v>42</v>
      </c>
      <c r="H264" s="53">
        <v>68.8</v>
      </c>
      <c r="I264" s="53">
        <v>54.5</v>
      </c>
    </row>
    <row r="265" spans="1:9" x14ac:dyDescent="0.3">
      <c r="A265" s="53" t="s">
        <v>523</v>
      </c>
      <c r="B265" s="53" t="s">
        <v>11</v>
      </c>
      <c r="C265" s="53">
        <v>5</v>
      </c>
      <c r="D265" s="53">
        <v>67</v>
      </c>
      <c r="E265" s="53">
        <v>43</v>
      </c>
      <c r="F265" s="53">
        <v>24</v>
      </c>
      <c r="G265" s="53">
        <v>37</v>
      </c>
      <c r="H265" s="53">
        <v>64.099999999999994</v>
      </c>
      <c r="I265" s="53">
        <v>55.2</v>
      </c>
    </row>
    <row r="266" spans="1:9" x14ac:dyDescent="0.3">
      <c r="A266" s="53" t="s">
        <v>170</v>
      </c>
      <c r="B266" s="53" t="s">
        <v>5</v>
      </c>
      <c r="C266" s="53">
        <v>2</v>
      </c>
      <c r="D266" s="53">
        <v>186</v>
      </c>
      <c r="E266" s="53">
        <v>163</v>
      </c>
      <c r="F266" s="53">
        <v>23</v>
      </c>
      <c r="G266" s="53">
        <v>154</v>
      </c>
      <c r="H266" s="53">
        <v>87.6</v>
      </c>
      <c r="I266" s="53">
        <v>82.7</v>
      </c>
    </row>
    <row r="267" spans="1:9" x14ac:dyDescent="0.3">
      <c r="A267" s="53" t="s">
        <v>180</v>
      </c>
      <c r="B267" s="53" t="s">
        <v>6</v>
      </c>
      <c r="C267" s="53">
        <v>2</v>
      </c>
      <c r="D267" s="53">
        <v>121</v>
      </c>
      <c r="E267" s="53">
        <v>98</v>
      </c>
      <c r="F267" s="53">
        <v>23</v>
      </c>
      <c r="G267" s="53">
        <v>84</v>
      </c>
      <c r="H267" s="53">
        <v>80.900000000000006</v>
      </c>
      <c r="I267" s="53">
        <v>69.400000000000006</v>
      </c>
    </row>
    <row r="268" spans="1:9" x14ac:dyDescent="0.3">
      <c r="A268" s="53" t="s">
        <v>202</v>
      </c>
      <c r="B268" s="53" t="s">
        <v>6</v>
      </c>
      <c r="C268" s="53">
        <v>2</v>
      </c>
      <c r="D268" s="53">
        <v>164</v>
      </c>
      <c r="E268" s="53">
        <v>141</v>
      </c>
      <c r="F268" s="53">
        <v>23</v>
      </c>
      <c r="G268" s="53">
        <v>126</v>
      </c>
      <c r="H268" s="53">
        <v>85.9</v>
      </c>
      <c r="I268" s="53">
        <v>76.8</v>
      </c>
    </row>
    <row r="269" spans="1:9" s="79" customFormat="1" x14ac:dyDescent="0.3">
      <c r="A269" s="79" t="s">
        <v>430</v>
      </c>
      <c r="B269" s="79" t="s">
        <v>11</v>
      </c>
      <c r="C269" s="79">
        <v>4</v>
      </c>
      <c r="D269" s="79">
        <v>112</v>
      </c>
      <c r="E269" s="79">
        <v>89</v>
      </c>
      <c r="F269" s="79">
        <v>23</v>
      </c>
      <c r="G269" s="79">
        <v>65</v>
      </c>
      <c r="H269" s="79">
        <v>79.400000000000006</v>
      </c>
      <c r="I269" s="79">
        <v>58</v>
      </c>
    </row>
    <row r="270" spans="1:9" x14ac:dyDescent="0.3">
      <c r="A270" s="53" t="s">
        <v>435</v>
      </c>
      <c r="B270" s="53" t="s">
        <v>11</v>
      </c>
      <c r="C270" s="53">
        <v>4</v>
      </c>
      <c r="D270" s="53">
        <v>69</v>
      </c>
      <c r="E270" s="53">
        <v>46</v>
      </c>
      <c r="F270" s="53">
        <v>23</v>
      </c>
      <c r="G270" s="53">
        <v>38</v>
      </c>
      <c r="H270" s="53">
        <v>66.599999999999994</v>
      </c>
      <c r="I270" s="53">
        <v>55</v>
      </c>
    </row>
    <row r="271" spans="1:9" x14ac:dyDescent="0.3">
      <c r="A271" s="53" t="s">
        <v>446</v>
      </c>
      <c r="B271" s="53" t="s">
        <v>11</v>
      </c>
      <c r="C271" s="53">
        <v>5</v>
      </c>
      <c r="D271" s="53">
        <v>58</v>
      </c>
      <c r="E271" s="53">
        <v>35</v>
      </c>
      <c r="F271" s="53">
        <v>23</v>
      </c>
      <c r="G271" s="53">
        <v>30</v>
      </c>
      <c r="H271" s="53">
        <v>60.3</v>
      </c>
      <c r="I271" s="53">
        <v>51.7</v>
      </c>
    </row>
    <row r="272" spans="1:9" s="79" customFormat="1" x14ac:dyDescent="0.3">
      <c r="A272" s="79" t="s">
        <v>467</v>
      </c>
      <c r="B272" s="79" t="s">
        <v>11</v>
      </c>
      <c r="C272" s="79">
        <v>4</v>
      </c>
      <c r="D272" s="79">
        <v>135</v>
      </c>
      <c r="E272" s="79">
        <v>112</v>
      </c>
      <c r="F272" s="79">
        <v>23</v>
      </c>
      <c r="G272" s="79">
        <v>100</v>
      </c>
      <c r="H272" s="79">
        <v>82.9</v>
      </c>
      <c r="I272" s="79">
        <v>74</v>
      </c>
    </row>
    <row r="273" spans="1:9" s="79" customFormat="1" x14ac:dyDescent="0.3">
      <c r="A273" s="79" t="s">
        <v>517</v>
      </c>
      <c r="B273" s="79" t="s">
        <v>11</v>
      </c>
      <c r="C273" s="79">
        <v>5</v>
      </c>
      <c r="D273" s="79">
        <v>123</v>
      </c>
      <c r="E273" s="79">
        <v>100</v>
      </c>
      <c r="F273" s="79">
        <v>23</v>
      </c>
      <c r="G273" s="79">
        <v>93</v>
      </c>
      <c r="H273" s="79">
        <v>81.3</v>
      </c>
      <c r="I273" s="79">
        <v>75.599999999999994</v>
      </c>
    </row>
    <row r="274" spans="1:9" x14ac:dyDescent="0.3">
      <c r="A274" s="53" t="s">
        <v>115</v>
      </c>
      <c r="B274" s="53" t="s">
        <v>4</v>
      </c>
      <c r="C274" s="53">
        <v>4</v>
      </c>
      <c r="D274" s="53">
        <v>125</v>
      </c>
      <c r="E274" s="53">
        <v>103</v>
      </c>
      <c r="F274" s="53">
        <v>22</v>
      </c>
      <c r="G274" s="53">
        <v>92</v>
      </c>
      <c r="H274" s="53">
        <v>82.4</v>
      </c>
      <c r="I274" s="53">
        <v>73.599999999999994</v>
      </c>
    </row>
    <row r="275" spans="1:9" x14ac:dyDescent="0.3">
      <c r="A275" s="53" t="s">
        <v>268</v>
      </c>
      <c r="B275" s="53" t="s">
        <v>6</v>
      </c>
      <c r="C275" s="53">
        <v>2</v>
      </c>
      <c r="D275" s="53">
        <v>85</v>
      </c>
      <c r="E275" s="53">
        <v>63</v>
      </c>
      <c r="F275" s="53">
        <v>22</v>
      </c>
      <c r="G275" s="53">
        <v>57</v>
      </c>
      <c r="H275" s="53">
        <v>74.099999999999994</v>
      </c>
      <c r="I275" s="53">
        <v>67</v>
      </c>
    </row>
    <row r="276" spans="1:9" x14ac:dyDescent="0.3">
      <c r="A276" s="53" t="s">
        <v>413</v>
      </c>
      <c r="B276" s="53" t="s">
        <v>11</v>
      </c>
      <c r="C276" s="53">
        <v>5</v>
      </c>
      <c r="D276" s="53">
        <v>68</v>
      </c>
      <c r="E276" s="53">
        <v>46</v>
      </c>
      <c r="F276" s="53">
        <v>22</v>
      </c>
      <c r="G276" s="53">
        <v>38</v>
      </c>
      <c r="H276" s="53">
        <v>67.599999999999994</v>
      </c>
      <c r="I276" s="53">
        <v>55.8</v>
      </c>
    </row>
    <row r="277" spans="1:9" x14ac:dyDescent="0.3">
      <c r="A277" s="53" t="s">
        <v>331</v>
      </c>
      <c r="B277" s="53" t="s">
        <v>11</v>
      </c>
      <c r="C277" s="53">
        <v>2</v>
      </c>
      <c r="D277" s="53">
        <v>90</v>
      </c>
      <c r="E277" s="53">
        <v>69</v>
      </c>
      <c r="F277" s="53">
        <v>21</v>
      </c>
      <c r="G277" s="53">
        <v>59</v>
      </c>
      <c r="H277" s="53">
        <v>76.599999999999994</v>
      </c>
      <c r="I277" s="53">
        <v>65.5</v>
      </c>
    </row>
    <row r="278" spans="1:9" x14ac:dyDescent="0.3">
      <c r="A278" s="53" t="s">
        <v>355</v>
      </c>
      <c r="B278" s="53" t="s">
        <v>11</v>
      </c>
      <c r="C278" s="53">
        <v>1</v>
      </c>
      <c r="D278" s="53">
        <v>71</v>
      </c>
      <c r="E278" s="53">
        <v>50</v>
      </c>
      <c r="F278" s="53">
        <v>21</v>
      </c>
      <c r="G278" s="53">
        <v>39</v>
      </c>
      <c r="H278" s="53">
        <v>70.400000000000006</v>
      </c>
      <c r="I278" s="53">
        <v>54.9</v>
      </c>
    </row>
    <row r="279" spans="1:9" x14ac:dyDescent="0.3">
      <c r="A279" s="53" t="s">
        <v>421</v>
      </c>
      <c r="B279" s="53" t="s">
        <v>11</v>
      </c>
      <c r="C279" s="53">
        <v>3</v>
      </c>
      <c r="D279" s="53">
        <v>109</v>
      </c>
      <c r="E279" s="53">
        <v>88</v>
      </c>
      <c r="F279" s="53">
        <v>21</v>
      </c>
      <c r="G279" s="53">
        <v>73</v>
      </c>
      <c r="H279" s="53">
        <v>80.7</v>
      </c>
      <c r="I279" s="53">
        <v>66.900000000000006</v>
      </c>
    </row>
    <row r="280" spans="1:9" s="78" customFormat="1" x14ac:dyDescent="0.3">
      <c r="A280" s="78" t="s">
        <v>474</v>
      </c>
      <c r="B280" s="78" t="s">
        <v>11</v>
      </c>
      <c r="C280" s="78">
        <v>5</v>
      </c>
      <c r="D280" s="78">
        <v>51</v>
      </c>
      <c r="E280" s="78">
        <v>30</v>
      </c>
      <c r="F280" s="78">
        <v>21</v>
      </c>
      <c r="G280" s="78">
        <v>20</v>
      </c>
      <c r="H280" s="78">
        <v>58.8</v>
      </c>
      <c r="I280" s="78">
        <v>39.200000000000003</v>
      </c>
    </row>
    <row r="281" spans="1:9" x14ac:dyDescent="0.3">
      <c r="A281" s="53" t="s">
        <v>491</v>
      </c>
      <c r="B281" s="53" t="s">
        <v>11</v>
      </c>
      <c r="C281" s="53">
        <v>4</v>
      </c>
      <c r="D281" s="53">
        <v>59</v>
      </c>
      <c r="E281" s="53">
        <v>38</v>
      </c>
      <c r="F281" s="53">
        <v>21</v>
      </c>
      <c r="G281" s="53">
        <v>30</v>
      </c>
      <c r="H281" s="53">
        <v>64.400000000000006</v>
      </c>
      <c r="I281" s="53">
        <v>50.8</v>
      </c>
    </row>
    <row r="282" spans="1:9" x14ac:dyDescent="0.3">
      <c r="A282" s="53" t="s">
        <v>123</v>
      </c>
      <c r="B282" s="53" t="s">
        <v>4</v>
      </c>
      <c r="C282" s="53">
        <v>2</v>
      </c>
      <c r="D282" s="53">
        <v>103</v>
      </c>
      <c r="E282" s="53">
        <v>83</v>
      </c>
      <c r="F282" s="53">
        <v>20</v>
      </c>
      <c r="G282" s="53">
        <v>73</v>
      </c>
      <c r="H282" s="53">
        <v>80.5</v>
      </c>
      <c r="I282" s="53">
        <v>70.8</v>
      </c>
    </row>
    <row r="283" spans="1:9" x14ac:dyDescent="0.3">
      <c r="A283" s="53" t="s">
        <v>208</v>
      </c>
      <c r="B283" s="53" t="s">
        <v>5</v>
      </c>
      <c r="C283" s="53">
        <v>1</v>
      </c>
      <c r="D283" s="53">
        <v>107</v>
      </c>
      <c r="E283" s="53">
        <v>87</v>
      </c>
      <c r="F283" s="53">
        <v>20</v>
      </c>
      <c r="G283" s="53">
        <v>76</v>
      </c>
      <c r="H283" s="53">
        <v>81.3</v>
      </c>
      <c r="I283" s="53">
        <v>71</v>
      </c>
    </row>
    <row r="284" spans="1:9" x14ac:dyDescent="0.3">
      <c r="A284" s="53" t="s">
        <v>269</v>
      </c>
      <c r="B284" s="53" t="s">
        <v>6</v>
      </c>
      <c r="C284" s="53">
        <v>3</v>
      </c>
      <c r="D284" s="53">
        <v>115</v>
      </c>
      <c r="E284" s="53">
        <v>95</v>
      </c>
      <c r="F284" s="53">
        <v>20</v>
      </c>
      <c r="G284" s="53">
        <v>85</v>
      </c>
      <c r="H284" s="53">
        <v>82.6</v>
      </c>
      <c r="I284" s="53">
        <v>73.900000000000006</v>
      </c>
    </row>
    <row r="285" spans="1:9" x14ac:dyDescent="0.3">
      <c r="A285" s="53" t="s">
        <v>311</v>
      </c>
      <c r="B285" s="53" t="s">
        <v>6</v>
      </c>
      <c r="C285" s="53">
        <v>4</v>
      </c>
      <c r="D285" s="53">
        <v>53</v>
      </c>
      <c r="E285" s="53">
        <v>33</v>
      </c>
      <c r="F285" s="53">
        <v>20</v>
      </c>
      <c r="G285" s="53">
        <v>29</v>
      </c>
      <c r="H285" s="53">
        <v>62.2</v>
      </c>
      <c r="I285" s="53">
        <v>54.7</v>
      </c>
    </row>
    <row r="286" spans="1:9" x14ac:dyDescent="0.3">
      <c r="A286" s="53" t="s">
        <v>408</v>
      </c>
      <c r="B286" s="53" t="s">
        <v>11</v>
      </c>
      <c r="C286" s="53">
        <v>2</v>
      </c>
      <c r="D286" s="53">
        <v>70</v>
      </c>
      <c r="E286" s="53">
        <v>50</v>
      </c>
      <c r="F286" s="53">
        <v>20</v>
      </c>
      <c r="G286" s="53">
        <v>36</v>
      </c>
      <c r="H286" s="53">
        <v>71.400000000000006</v>
      </c>
      <c r="I286" s="53">
        <v>51.4</v>
      </c>
    </row>
    <row r="287" spans="1:9" x14ac:dyDescent="0.3">
      <c r="A287" s="53" t="s">
        <v>459</v>
      </c>
      <c r="B287" s="53" t="s">
        <v>11</v>
      </c>
      <c r="C287" s="53">
        <v>5</v>
      </c>
      <c r="D287" s="53">
        <v>44</v>
      </c>
      <c r="E287" s="53">
        <v>24</v>
      </c>
      <c r="F287" s="53">
        <v>20</v>
      </c>
      <c r="G287" s="53">
        <v>19</v>
      </c>
      <c r="H287" s="53">
        <v>54.5</v>
      </c>
      <c r="I287" s="53">
        <v>43.1</v>
      </c>
    </row>
    <row r="288" spans="1:9" x14ac:dyDescent="0.3">
      <c r="A288" s="53" t="s">
        <v>266</v>
      </c>
      <c r="B288" s="53" t="s">
        <v>5</v>
      </c>
      <c r="C288" s="53">
        <v>1</v>
      </c>
      <c r="D288" s="53">
        <v>110</v>
      </c>
      <c r="E288" s="53">
        <v>91</v>
      </c>
      <c r="F288" s="53">
        <v>19</v>
      </c>
      <c r="G288" s="53">
        <v>85</v>
      </c>
      <c r="H288" s="53">
        <v>82.7</v>
      </c>
      <c r="I288" s="53">
        <v>77.2</v>
      </c>
    </row>
    <row r="289" spans="1:9" x14ac:dyDescent="0.3">
      <c r="A289" s="53" t="s">
        <v>277</v>
      </c>
      <c r="B289" s="53" t="s">
        <v>5</v>
      </c>
      <c r="C289" s="53">
        <v>2</v>
      </c>
      <c r="D289" s="53">
        <v>70</v>
      </c>
      <c r="E289" s="53">
        <v>51</v>
      </c>
      <c r="F289" s="53">
        <v>19</v>
      </c>
      <c r="G289" s="53">
        <v>49</v>
      </c>
      <c r="H289" s="53">
        <v>72.8</v>
      </c>
      <c r="I289" s="53">
        <v>70</v>
      </c>
    </row>
    <row r="290" spans="1:9" x14ac:dyDescent="0.3">
      <c r="A290" s="53" t="s">
        <v>349</v>
      </c>
      <c r="B290" s="53" t="s">
        <v>11</v>
      </c>
      <c r="C290" s="53">
        <v>3</v>
      </c>
      <c r="D290" s="53">
        <v>67</v>
      </c>
      <c r="E290" s="53">
        <v>48</v>
      </c>
      <c r="F290" s="53">
        <v>19</v>
      </c>
      <c r="G290" s="53">
        <v>31</v>
      </c>
      <c r="H290" s="53">
        <v>71.599999999999994</v>
      </c>
      <c r="I290" s="53">
        <v>46.2</v>
      </c>
    </row>
    <row r="291" spans="1:9" x14ac:dyDescent="0.3">
      <c r="A291" s="53" t="s">
        <v>450</v>
      </c>
      <c r="B291" s="53" t="s">
        <v>11</v>
      </c>
      <c r="C291" s="53">
        <v>4</v>
      </c>
      <c r="D291" s="53">
        <v>42</v>
      </c>
      <c r="E291" s="53">
        <v>23</v>
      </c>
      <c r="F291" s="53">
        <v>19</v>
      </c>
      <c r="G291" s="53">
        <v>15</v>
      </c>
      <c r="H291" s="53">
        <v>54.7</v>
      </c>
      <c r="I291" s="53">
        <v>35.700000000000003</v>
      </c>
    </row>
    <row r="292" spans="1:9" x14ac:dyDescent="0.3">
      <c r="A292" s="53" t="s">
        <v>470</v>
      </c>
      <c r="B292" s="53" t="s">
        <v>11</v>
      </c>
      <c r="C292" s="53">
        <v>4</v>
      </c>
      <c r="D292" s="53">
        <v>100</v>
      </c>
      <c r="E292" s="53">
        <v>81</v>
      </c>
      <c r="F292" s="53">
        <v>19</v>
      </c>
      <c r="G292" s="53">
        <v>72</v>
      </c>
      <c r="H292" s="53">
        <v>81</v>
      </c>
      <c r="I292" s="53">
        <v>72</v>
      </c>
    </row>
    <row r="293" spans="1:9" x14ac:dyDescent="0.3">
      <c r="A293" s="53" t="s">
        <v>146</v>
      </c>
      <c r="B293" s="53" t="s">
        <v>4</v>
      </c>
      <c r="C293" s="53">
        <v>1</v>
      </c>
      <c r="D293" s="53">
        <v>264</v>
      </c>
      <c r="E293" s="53">
        <v>246</v>
      </c>
      <c r="F293" s="53">
        <v>18</v>
      </c>
      <c r="G293" s="53">
        <v>232</v>
      </c>
      <c r="H293" s="53">
        <v>93.1</v>
      </c>
      <c r="I293" s="53">
        <v>87.8</v>
      </c>
    </row>
    <row r="294" spans="1:9" x14ac:dyDescent="0.3">
      <c r="A294" s="53" t="s">
        <v>179</v>
      </c>
      <c r="B294" s="53" t="s">
        <v>6</v>
      </c>
      <c r="C294" s="53">
        <v>1</v>
      </c>
      <c r="D294" s="53">
        <v>180</v>
      </c>
      <c r="E294" s="53">
        <v>162</v>
      </c>
      <c r="F294" s="53">
        <v>18</v>
      </c>
      <c r="G294" s="53">
        <v>148</v>
      </c>
      <c r="H294" s="53">
        <v>90</v>
      </c>
      <c r="I294" s="53">
        <v>82.2</v>
      </c>
    </row>
    <row r="295" spans="1:9" x14ac:dyDescent="0.3">
      <c r="A295" s="53" t="s">
        <v>217</v>
      </c>
      <c r="B295" s="53" t="s">
        <v>5</v>
      </c>
      <c r="C295" s="53">
        <v>2</v>
      </c>
      <c r="D295" s="53">
        <v>89</v>
      </c>
      <c r="E295" s="53">
        <v>71</v>
      </c>
      <c r="F295" s="53">
        <v>18</v>
      </c>
      <c r="G295" s="53">
        <v>59</v>
      </c>
      <c r="H295" s="53">
        <v>79.7</v>
      </c>
      <c r="I295" s="53">
        <v>66.2</v>
      </c>
    </row>
    <row r="296" spans="1:9" x14ac:dyDescent="0.3">
      <c r="A296" s="53" t="s">
        <v>279</v>
      </c>
      <c r="B296" s="53" t="s">
        <v>5</v>
      </c>
      <c r="C296" s="53">
        <v>2</v>
      </c>
      <c r="D296" s="53">
        <v>75</v>
      </c>
      <c r="E296" s="53">
        <v>57</v>
      </c>
      <c r="F296" s="53">
        <v>18</v>
      </c>
      <c r="G296" s="53">
        <v>42</v>
      </c>
      <c r="H296" s="53">
        <v>76</v>
      </c>
      <c r="I296" s="53">
        <v>56</v>
      </c>
    </row>
    <row r="297" spans="1:9" x14ac:dyDescent="0.3">
      <c r="A297" s="53" t="s">
        <v>381</v>
      </c>
      <c r="B297" s="53" t="s">
        <v>11</v>
      </c>
      <c r="C297" s="53">
        <v>3</v>
      </c>
      <c r="D297" s="53">
        <v>82</v>
      </c>
      <c r="E297" s="53">
        <v>64</v>
      </c>
      <c r="F297" s="53">
        <v>18</v>
      </c>
      <c r="G297" s="53">
        <v>60</v>
      </c>
      <c r="H297" s="53">
        <v>78</v>
      </c>
      <c r="I297" s="53">
        <v>73.099999999999994</v>
      </c>
    </row>
    <row r="298" spans="1:9" x14ac:dyDescent="0.3">
      <c r="A298" s="53" t="s">
        <v>422</v>
      </c>
      <c r="B298" s="53" t="s">
        <v>6</v>
      </c>
      <c r="C298" s="53">
        <v>2</v>
      </c>
      <c r="D298" s="53">
        <v>124</v>
      </c>
      <c r="E298" s="53">
        <v>106</v>
      </c>
      <c r="F298" s="53">
        <v>18</v>
      </c>
      <c r="G298" s="53">
        <v>96</v>
      </c>
      <c r="H298" s="53">
        <v>85.4</v>
      </c>
      <c r="I298" s="53">
        <v>77.400000000000006</v>
      </c>
    </row>
    <row r="299" spans="1:9" x14ac:dyDescent="0.3">
      <c r="A299" s="53" t="s">
        <v>457</v>
      </c>
      <c r="B299" s="53" t="s">
        <v>11</v>
      </c>
      <c r="C299" s="53">
        <v>3</v>
      </c>
      <c r="D299" s="53">
        <v>80</v>
      </c>
      <c r="E299" s="53">
        <v>62</v>
      </c>
      <c r="F299" s="53">
        <v>18</v>
      </c>
      <c r="G299" s="53">
        <v>51</v>
      </c>
      <c r="H299" s="53">
        <v>77.5</v>
      </c>
      <c r="I299" s="53">
        <v>63.7</v>
      </c>
    </row>
    <row r="300" spans="1:9" x14ac:dyDescent="0.3">
      <c r="A300" s="53" t="s">
        <v>469</v>
      </c>
      <c r="B300" s="53" t="s">
        <v>11</v>
      </c>
      <c r="C300" s="53">
        <v>2</v>
      </c>
      <c r="D300" s="53">
        <v>57</v>
      </c>
      <c r="E300" s="53">
        <v>39</v>
      </c>
      <c r="F300" s="53">
        <v>18</v>
      </c>
      <c r="G300" s="53">
        <v>31</v>
      </c>
      <c r="H300" s="53">
        <v>68.400000000000006</v>
      </c>
      <c r="I300" s="53">
        <v>54.3</v>
      </c>
    </row>
    <row r="301" spans="1:9" s="79" customFormat="1" x14ac:dyDescent="0.3">
      <c r="A301" s="79" t="s">
        <v>519</v>
      </c>
      <c r="B301" s="79" t="s">
        <v>11</v>
      </c>
      <c r="C301" s="79">
        <v>5</v>
      </c>
      <c r="D301" s="79">
        <v>96</v>
      </c>
      <c r="E301" s="79">
        <v>78</v>
      </c>
      <c r="F301" s="79">
        <v>18</v>
      </c>
      <c r="G301" s="79">
        <v>65</v>
      </c>
      <c r="H301" s="79">
        <v>81.2</v>
      </c>
      <c r="I301" s="79">
        <v>67.7</v>
      </c>
    </row>
    <row r="302" spans="1:9" x14ac:dyDescent="0.3">
      <c r="A302" s="53" t="s">
        <v>166</v>
      </c>
      <c r="B302" s="53" t="s">
        <v>5</v>
      </c>
      <c r="C302" s="53">
        <v>2</v>
      </c>
      <c r="D302" s="53">
        <v>151</v>
      </c>
      <c r="E302" s="53">
        <v>134</v>
      </c>
      <c r="F302" s="53">
        <v>17</v>
      </c>
      <c r="G302" s="53">
        <v>117</v>
      </c>
      <c r="H302" s="53">
        <v>88.7</v>
      </c>
      <c r="I302" s="53">
        <v>77.400000000000006</v>
      </c>
    </row>
    <row r="303" spans="1:9" x14ac:dyDescent="0.3">
      <c r="A303" s="53" t="s">
        <v>218</v>
      </c>
      <c r="B303" s="53" t="s">
        <v>6</v>
      </c>
      <c r="C303" s="53">
        <v>2</v>
      </c>
      <c r="D303" s="53">
        <v>72</v>
      </c>
      <c r="E303" s="53">
        <v>55</v>
      </c>
      <c r="F303" s="53">
        <v>17</v>
      </c>
      <c r="G303" s="53">
        <v>48</v>
      </c>
      <c r="H303" s="53">
        <v>76.3</v>
      </c>
      <c r="I303" s="53">
        <v>66.599999999999994</v>
      </c>
    </row>
    <row r="304" spans="1:9" x14ac:dyDescent="0.3">
      <c r="A304" s="53" t="s">
        <v>228</v>
      </c>
      <c r="B304" s="53" t="s">
        <v>6</v>
      </c>
      <c r="C304" s="53">
        <v>2</v>
      </c>
      <c r="D304" s="53">
        <v>85</v>
      </c>
      <c r="E304" s="53">
        <v>68</v>
      </c>
      <c r="F304" s="53">
        <v>17</v>
      </c>
      <c r="G304" s="53">
        <v>61</v>
      </c>
      <c r="H304" s="53">
        <v>80</v>
      </c>
      <c r="I304" s="53">
        <v>71.7</v>
      </c>
    </row>
    <row r="305" spans="1:9" x14ac:dyDescent="0.3">
      <c r="A305" s="53" t="s">
        <v>233</v>
      </c>
      <c r="B305" s="53" t="s">
        <v>5</v>
      </c>
      <c r="C305" s="53">
        <v>1</v>
      </c>
      <c r="D305" s="53">
        <v>135</v>
      </c>
      <c r="E305" s="53">
        <v>118</v>
      </c>
      <c r="F305" s="53">
        <v>17</v>
      </c>
      <c r="G305" s="53">
        <v>111</v>
      </c>
      <c r="H305" s="53">
        <v>87.4</v>
      </c>
      <c r="I305" s="53">
        <v>82.2</v>
      </c>
    </row>
    <row r="306" spans="1:9" x14ac:dyDescent="0.3">
      <c r="A306" s="53" t="s">
        <v>242</v>
      </c>
      <c r="B306" s="53" t="s">
        <v>5</v>
      </c>
      <c r="C306" s="53">
        <v>2</v>
      </c>
      <c r="D306" s="53">
        <v>119</v>
      </c>
      <c r="E306" s="53">
        <v>102</v>
      </c>
      <c r="F306" s="53">
        <v>17</v>
      </c>
      <c r="G306" s="53">
        <v>93</v>
      </c>
      <c r="H306" s="53">
        <v>85.7</v>
      </c>
      <c r="I306" s="53">
        <v>78.099999999999994</v>
      </c>
    </row>
    <row r="307" spans="1:9" x14ac:dyDescent="0.3">
      <c r="A307" s="53" t="s">
        <v>389</v>
      </c>
      <c r="B307" s="53" t="s">
        <v>11</v>
      </c>
      <c r="C307" s="53">
        <v>2</v>
      </c>
      <c r="D307" s="53">
        <v>62</v>
      </c>
      <c r="E307" s="53">
        <v>45</v>
      </c>
      <c r="F307" s="53">
        <v>17</v>
      </c>
      <c r="G307" s="53">
        <v>41</v>
      </c>
      <c r="H307" s="53">
        <v>72.5</v>
      </c>
      <c r="I307" s="53">
        <v>66.099999999999994</v>
      </c>
    </row>
    <row r="308" spans="1:9" x14ac:dyDescent="0.3">
      <c r="A308" s="53" t="s">
        <v>401</v>
      </c>
      <c r="B308" s="53" t="s">
        <v>6</v>
      </c>
      <c r="C308" s="53">
        <v>4</v>
      </c>
      <c r="D308" s="53">
        <v>81</v>
      </c>
      <c r="E308" s="53">
        <v>64</v>
      </c>
      <c r="F308" s="53">
        <v>17</v>
      </c>
      <c r="G308" s="53">
        <v>55</v>
      </c>
      <c r="H308" s="53">
        <v>79</v>
      </c>
      <c r="I308" s="53">
        <v>67.900000000000006</v>
      </c>
    </row>
    <row r="309" spans="1:9" x14ac:dyDescent="0.3">
      <c r="A309" s="53" t="s">
        <v>426</v>
      </c>
      <c r="B309" s="53" t="s">
        <v>5</v>
      </c>
      <c r="C309" s="53">
        <v>3</v>
      </c>
      <c r="D309" s="53">
        <v>41</v>
      </c>
      <c r="E309" s="53">
        <v>24</v>
      </c>
      <c r="F309" s="53">
        <v>17</v>
      </c>
      <c r="G309" s="53">
        <v>21</v>
      </c>
      <c r="H309" s="53">
        <v>58.5</v>
      </c>
      <c r="I309" s="53">
        <v>51.2</v>
      </c>
    </row>
    <row r="310" spans="1:9" x14ac:dyDescent="0.3">
      <c r="A310" s="53" t="s">
        <v>456</v>
      </c>
      <c r="B310" s="53" t="s">
        <v>11</v>
      </c>
      <c r="C310" s="53">
        <v>5</v>
      </c>
      <c r="D310" s="53">
        <v>80</v>
      </c>
      <c r="E310" s="53">
        <v>63</v>
      </c>
      <c r="F310" s="53">
        <v>17</v>
      </c>
      <c r="G310" s="53">
        <v>49</v>
      </c>
      <c r="H310" s="53">
        <v>78.7</v>
      </c>
      <c r="I310" s="53">
        <v>61.2</v>
      </c>
    </row>
    <row r="311" spans="1:9" x14ac:dyDescent="0.3">
      <c r="A311" s="53" t="s">
        <v>152</v>
      </c>
      <c r="B311" s="53" t="s">
        <v>6</v>
      </c>
      <c r="C311" s="53">
        <v>3</v>
      </c>
      <c r="D311" s="53">
        <v>108</v>
      </c>
      <c r="E311" s="53">
        <v>92</v>
      </c>
      <c r="F311" s="53">
        <v>16</v>
      </c>
      <c r="G311" s="53">
        <v>84</v>
      </c>
      <c r="H311" s="53">
        <v>85.1</v>
      </c>
      <c r="I311" s="53">
        <v>77.7</v>
      </c>
    </row>
    <row r="312" spans="1:9" x14ac:dyDescent="0.3">
      <c r="A312" s="53" t="s">
        <v>184</v>
      </c>
      <c r="B312" s="53" t="s">
        <v>6</v>
      </c>
      <c r="C312" s="53">
        <v>2</v>
      </c>
      <c r="D312" s="53">
        <v>130</v>
      </c>
      <c r="E312" s="53">
        <v>114</v>
      </c>
      <c r="F312" s="53">
        <v>16</v>
      </c>
      <c r="G312" s="53">
        <v>89</v>
      </c>
      <c r="H312" s="53">
        <v>87.6</v>
      </c>
      <c r="I312" s="53">
        <v>68.400000000000006</v>
      </c>
    </row>
    <row r="313" spans="1:9" x14ac:dyDescent="0.3">
      <c r="A313" s="53" t="s">
        <v>186</v>
      </c>
      <c r="B313" s="53" t="s">
        <v>5</v>
      </c>
      <c r="C313" s="53">
        <v>1</v>
      </c>
      <c r="D313" s="53">
        <v>165</v>
      </c>
      <c r="E313" s="53">
        <v>149</v>
      </c>
      <c r="F313" s="53">
        <v>16</v>
      </c>
      <c r="G313" s="53">
        <v>133</v>
      </c>
      <c r="H313" s="53">
        <v>90.3</v>
      </c>
      <c r="I313" s="53">
        <v>80.599999999999994</v>
      </c>
    </row>
    <row r="314" spans="1:9" x14ac:dyDescent="0.3">
      <c r="A314" s="53" t="s">
        <v>192</v>
      </c>
      <c r="B314" s="53" t="s">
        <v>5</v>
      </c>
      <c r="C314" s="53">
        <v>1</v>
      </c>
      <c r="D314" s="53">
        <v>127</v>
      </c>
      <c r="E314" s="53">
        <v>111</v>
      </c>
      <c r="F314" s="53">
        <v>16</v>
      </c>
      <c r="G314" s="53">
        <v>100</v>
      </c>
      <c r="H314" s="53">
        <v>87.4</v>
      </c>
      <c r="I314" s="53">
        <v>78.7</v>
      </c>
    </row>
    <row r="315" spans="1:9" x14ac:dyDescent="0.3">
      <c r="A315" s="53" t="s">
        <v>193</v>
      </c>
      <c r="B315" s="53" t="s">
        <v>5</v>
      </c>
      <c r="C315" s="53">
        <v>4</v>
      </c>
      <c r="D315" s="53">
        <v>97</v>
      </c>
      <c r="E315" s="53">
        <v>81</v>
      </c>
      <c r="F315" s="53">
        <v>16</v>
      </c>
      <c r="G315" s="53">
        <v>68</v>
      </c>
      <c r="H315" s="53">
        <v>83.5</v>
      </c>
      <c r="I315" s="53">
        <v>70.099999999999994</v>
      </c>
    </row>
    <row r="316" spans="1:9" x14ac:dyDescent="0.3">
      <c r="A316" s="53" t="s">
        <v>196</v>
      </c>
      <c r="B316" s="53" t="s">
        <v>4</v>
      </c>
      <c r="C316" s="53">
        <v>1</v>
      </c>
      <c r="D316" s="53">
        <v>99</v>
      </c>
      <c r="E316" s="53">
        <v>83</v>
      </c>
      <c r="F316" s="53">
        <v>16</v>
      </c>
      <c r="G316" s="53">
        <v>79</v>
      </c>
      <c r="H316" s="53">
        <v>83.8</v>
      </c>
      <c r="I316" s="53">
        <v>79.7</v>
      </c>
    </row>
    <row r="317" spans="1:9" x14ac:dyDescent="0.3">
      <c r="A317" s="53" t="s">
        <v>210</v>
      </c>
      <c r="B317" s="53" t="s">
        <v>5</v>
      </c>
      <c r="C317" s="53">
        <v>3</v>
      </c>
      <c r="D317" s="53">
        <v>79</v>
      </c>
      <c r="E317" s="53">
        <v>63</v>
      </c>
      <c r="F317" s="53">
        <v>16</v>
      </c>
      <c r="G317" s="53">
        <v>58</v>
      </c>
      <c r="H317" s="53">
        <v>79.7</v>
      </c>
      <c r="I317" s="53">
        <v>73.400000000000006</v>
      </c>
    </row>
    <row r="318" spans="1:9" x14ac:dyDescent="0.3">
      <c r="A318" s="53" t="s">
        <v>232</v>
      </c>
      <c r="B318" s="53" t="s">
        <v>5</v>
      </c>
      <c r="C318" s="53">
        <v>2</v>
      </c>
      <c r="D318" s="53">
        <v>77</v>
      </c>
      <c r="E318" s="53">
        <v>61</v>
      </c>
      <c r="F318" s="53">
        <v>16</v>
      </c>
      <c r="G318" s="53">
        <v>53</v>
      </c>
      <c r="H318" s="53">
        <v>79.2</v>
      </c>
      <c r="I318" s="53">
        <v>68.8</v>
      </c>
    </row>
    <row r="319" spans="1:9" x14ac:dyDescent="0.3">
      <c r="A319" s="53" t="s">
        <v>257</v>
      </c>
      <c r="B319" s="53" t="s">
        <v>6</v>
      </c>
      <c r="C319" s="53">
        <v>2</v>
      </c>
      <c r="D319" s="53">
        <v>120</v>
      </c>
      <c r="E319" s="53">
        <v>104</v>
      </c>
      <c r="F319" s="53">
        <v>16</v>
      </c>
      <c r="G319" s="53">
        <v>94</v>
      </c>
      <c r="H319" s="53">
        <v>86.6</v>
      </c>
      <c r="I319" s="53">
        <v>78.3</v>
      </c>
    </row>
    <row r="320" spans="1:9" x14ac:dyDescent="0.3">
      <c r="A320" s="53" t="s">
        <v>263</v>
      </c>
      <c r="B320" s="53" t="s">
        <v>6</v>
      </c>
      <c r="C320" s="53">
        <v>3</v>
      </c>
      <c r="D320" s="53">
        <v>89</v>
      </c>
      <c r="E320" s="53">
        <v>73</v>
      </c>
      <c r="F320" s="53">
        <v>16</v>
      </c>
      <c r="G320" s="53">
        <v>66</v>
      </c>
      <c r="H320" s="53">
        <v>82</v>
      </c>
      <c r="I320" s="53">
        <v>74.099999999999994</v>
      </c>
    </row>
    <row r="321" spans="1:9" x14ac:dyDescent="0.3">
      <c r="A321" s="53" t="s">
        <v>294</v>
      </c>
      <c r="B321" s="53" t="s">
        <v>5</v>
      </c>
      <c r="C321" s="53">
        <v>3</v>
      </c>
      <c r="D321" s="53">
        <v>92</v>
      </c>
      <c r="E321" s="53">
        <v>76</v>
      </c>
      <c r="F321" s="53">
        <v>16</v>
      </c>
      <c r="G321" s="53">
        <v>71</v>
      </c>
      <c r="H321" s="53">
        <v>82.6</v>
      </c>
      <c r="I321" s="53">
        <v>77.099999999999994</v>
      </c>
    </row>
    <row r="322" spans="1:9" x14ac:dyDescent="0.3">
      <c r="A322" s="53" t="s">
        <v>309</v>
      </c>
      <c r="B322" s="53" t="s">
        <v>5</v>
      </c>
      <c r="C322" s="53">
        <v>1</v>
      </c>
      <c r="D322" s="53">
        <v>98</v>
      </c>
      <c r="E322" s="53">
        <v>82</v>
      </c>
      <c r="F322" s="53">
        <v>16</v>
      </c>
      <c r="G322" s="53">
        <v>75</v>
      </c>
      <c r="H322" s="53">
        <v>83.6</v>
      </c>
      <c r="I322" s="53">
        <v>76.5</v>
      </c>
    </row>
    <row r="323" spans="1:9" x14ac:dyDescent="0.3">
      <c r="A323" s="53" t="s">
        <v>398</v>
      </c>
      <c r="B323" s="53" t="s">
        <v>11</v>
      </c>
      <c r="C323" s="53">
        <v>1</v>
      </c>
      <c r="D323" s="53">
        <v>73</v>
      </c>
      <c r="E323" s="53">
        <v>57</v>
      </c>
      <c r="F323" s="53">
        <v>16</v>
      </c>
      <c r="G323" s="53">
        <v>53</v>
      </c>
      <c r="H323" s="53">
        <v>78</v>
      </c>
      <c r="I323" s="53">
        <v>72.599999999999994</v>
      </c>
    </row>
    <row r="324" spans="1:9" x14ac:dyDescent="0.3">
      <c r="A324" s="53" t="s">
        <v>238</v>
      </c>
      <c r="B324" s="53" t="s">
        <v>6</v>
      </c>
      <c r="C324" s="53">
        <v>2</v>
      </c>
      <c r="D324" s="53">
        <v>108</v>
      </c>
      <c r="E324" s="53">
        <v>93</v>
      </c>
      <c r="F324" s="53">
        <v>15</v>
      </c>
      <c r="G324" s="53">
        <v>80</v>
      </c>
      <c r="H324" s="53">
        <v>86.1</v>
      </c>
      <c r="I324" s="53">
        <v>74</v>
      </c>
    </row>
    <row r="325" spans="1:9" x14ac:dyDescent="0.3">
      <c r="A325" s="53" t="s">
        <v>256</v>
      </c>
      <c r="B325" s="53" t="s">
        <v>4</v>
      </c>
      <c r="C325" s="53">
        <v>1</v>
      </c>
      <c r="D325" s="53">
        <v>84</v>
      </c>
      <c r="E325" s="53">
        <v>69</v>
      </c>
      <c r="F325" s="53">
        <v>15</v>
      </c>
      <c r="G325" s="53">
        <v>65</v>
      </c>
      <c r="H325" s="53">
        <v>82.1</v>
      </c>
      <c r="I325" s="53">
        <v>77.3</v>
      </c>
    </row>
    <row r="326" spans="1:9" x14ac:dyDescent="0.3">
      <c r="A326" s="53" t="s">
        <v>305</v>
      </c>
      <c r="B326" s="53" t="s">
        <v>5</v>
      </c>
      <c r="C326" s="53">
        <v>2</v>
      </c>
      <c r="D326" s="53">
        <v>66</v>
      </c>
      <c r="E326" s="53">
        <v>51</v>
      </c>
      <c r="F326" s="53">
        <v>15</v>
      </c>
      <c r="G326" s="53">
        <v>45</v>
      </c>
      <c r="H326" s="53">
        <v>77.2</v>
      </c>
      <c r="I326" s="53">
        <v>68.099999999999994</v>
      </c>
    </row>
    <row r="327" spans="1:9" x14ac:dyDescent="0.3">
      <c r="A327" s="53" t="s">
        <v>356</v>
      </c>
      <c r="B327" s="53" t="s">
        <v>11</v>
      </c>
      <c r="C327" s="53">
        <v>4</v>
      </c>
      <c r="D327" s="53">
        <v>46</v>
      </c>
      <c r="E327" s="53">
        <v>31</v>
      </c>
      <c r="F327" s="53">
        <v>15</v>
      </c>
      <c r="G327" s="53">
        <v>20</v>
      </c>
      <c r="H327" s="53">
        <v>67.3</v>
      </c>
      <c r="I327" s="53">
        <v>43.4</v>
      </c>
    </row>
    <row r="328" spans="1:9" x14ac:dyDescent="0.3">
      <c r="A328" s="53" t="s">
        <v>367</v>
      </c>
      <c r="B328" s="53" t="s">
        <v>6</v>
      </c>
      <c r="C328" s="53">
        <v>5</v>
      </c>
      <c r="D328" s="53">
        <v>77</v>
      </c>
      <c r="E328" s="53">
        <v>62</v>
      </c>
      <c r="F328" s="53">
        <v>15</v>
      </c>
      <c r="G328" s="53">
        <v>54</v>
      </c>
      <c r="H328" s="53">
        <v>80.5</v>
      </c>
      <c r="I328" s="53">
        <v>70.099999999999994</v>
      </c>
    </row>
    <row r="329" spans="1:9" x14ac:dyDescent="0.3">
      <c r="A329" s="53" t="s">
        <v>514</v>
      </c>
      <c r="B329" s="53" t="s">
        <v>11</v>
      </c>
      <c r="C329" s="53">
        <v>4</v>
      </c>
      <c r="D329" s="53">
        <v>42</v>
      </c>
      <c r="E329" s="53">
        <v>27</v>
      </c>
      <c r="F329" s="53">
        <v>15</v>
      </c>
      <c r="G329" s="53">
        <v>26</v>
      </c>
      <c r="H329" s="53">
        <v>64.2</v>
      </c>
      <c r="I329" s="53">
        <v>61.9</v>
      </c>
    </row>
    <row r="330" spans="1:9" x14ac:dyDescent="0.3">
      <c r="A330" s="53" t="s">
        <v>522</v>
      </c>
      <c r="B330" s="53" t="s">
        <v>11</v>
      </c>
      <c r="C330" s="53">
        <v>4</v>
      </c>
      <c r="D330" s="53">
        <v>57</v>
      </c>
      <c r="E330" s="53">
        <v>42</v>
      </c>
      <c r="F330" s="53">
        <v>15</v>
      </c>
      <c r="G330" s="53">
        <v>39</v>
      </c>
      <c r="H330" s="53">
        <v>73.599999999999994</v>
      </c>
      <c r="I330" s="53">
        <v>68.400000000000006</v>
      </c>
    </row>
    <row r="331" spans="1:9" x14ac:dyDescent="0.3">
      <c r="A331" s="53" t="s">
        <v>187</v>
      </c>
      <c r="B331" s="53" t="s">
        <v>6</v>
      </c>
      <c r="C331" s="53">
        <v>2</v>
      </c>
      <c r="D331" s="53">
        <v>183</v>
      </c>
      <c r="E331" s="53">
        <v>169</v>
      </c>
      <c r="F331" s="53">
        <v>14</v>
      </c>
      <c r="G331" s="53">
        <v>149</v>
      </c>
      <c r="H331" s="53">
        <v>92.3</v>
      </c>
      <c r="I331" s="53">
        <v>81.400000000000006</v>
      </c>
    </row>
    <row r="332" spans="1:9" x14ac:dyDescent="0.3">
      <c r="A332" s="53" t="s">
        <v>195</v>
      </c>
      <c r="B332" s="53" t="s">
        <v>4</v>
      </c>
      <c r="C332" s="53">
        <v>1</v>
      </c>
      <c r="D332" s="53">
        <v>141</v>
      </c>
      <c r="E332" s="53">
        <v>127</v>
      </c>
      <c r="F332" s="53">
        <v>14</v>
      </c>
      <c r="G332" s="53">
        <v>118</v>
      </c>
      <c r="H332" s="53">
        <v>90</v>
      </c>
      <c r="I332" s="53">
        <v>83.6</v>
      </c>
    </row>
    <row r="333" spans="1:9" x14ac:dyDescent="0.3">
      <c r="A333" s="53" t="s">
        <v>302</v>
      </c>
      <c r="B333" s="53" t="s">
        <v>5</v>
      </c>
      <c r="C333" s="53">
        <v>3</v>
      </c>
      <c r="D333" s="53">
        <v>48</v>
      </c>
      <c r="E333" s="53">
        <v>34</v>
      </c>
      <c r="F333" s="53">
        <v>14</v>
      </c>
      <c r="G333" s="53">
        <v>30</v>
      </c>
      <c r="H333" s="53">
        <v>70.8</v>
      </c>
      <c r="I333" s="53">
        <v>62.5</v>
      </c>
    </row>
    <row r="334" spans="1:9" x14ac:dyDescent="0.3">
      <c r="A334" s="53" t="s">
        <v>383</v>
      </c>
      <c r="B334" s="53" t="s">
        <v>6</v>
      </c>
      <c r="C334" s="53">
        <v>1</v>
      </c>
      <c r="D334" s="53">
        <v>61</v>
      </c>
      <c r="E334" s="53">
        <v>47</v>
      </c>
      <c r="F334" s="53">
        <v>14</v>
      </c>
      <c r="G334" s="53">
        <v>37</v>
      </c>
      <c r="H334" s="53">
        <v>77</v>
      </c>
      <c r="I334" s="53">
        <v>60.6</v>
      </c>
    </row>
    <row r="335" spans="1:9" x14ac:dyDescent="0.3">
      <c r="A335" s="53" t="s">
        <v>390</v>
      </c>
      <c r="B335" s="53" t="s">
        <v>11</v>
      </c>
      <c r="C335" s="53">
        <v>3</v>
      </c>
      <c r="D335" s="53">
        <v>49</v>
      </c>
      <c r="E335" s="53">
        <v>35</v>
      </c>
      <c r="F335" s="53">
        <v>14</v>
      </c>
      <c r="G335" s="53">
        <v>32</v>
      </c>
      <c r="H335" s="53">
        <v>71.400000000000006</v>
      </c>
      <c r="I335" s="53">
        <v>65.3</v>
      </c>
    </row>
    <row r="336" spans="1:9" x14ac:dyDescent="0.3">
      <c r="A336" s="53" t="s">
        <v>529</v>
      </c>
      <c r="B336" s="53" t="s">
        <v>11</v>
      </c>
      <c r="C336" s="53">
        <v>4</v>
      </c>
      <c r="D336" s="53">
        <v>31</v>
      </c>
      <c r="E336" s="53">
        <v>17</v>
      </c>
      <c r="F336" s="53">
        <v>14</v>
      </c>
      <c r="G336" s="53">
        <v>15</v>
      </c>
      <c r="H336" s="53">
        <v>54.8</v>
      </c>
      <c r="I336" s="53">
        <v>48.3</v>
      </c>
    </row>
    <row r="337" spans="1:9" x14ac:dyDescent="0.3">
      <c r="A337" s="53" t="s">
        <v>126</v>
      </c>
      <c r="B337" s="53" t="s">
        <v>4</v>
      </c>
      <c r="C337" s="53">
        <v>2</v>
      </c>
      <c r="D337" s="53">
        <v>103</v>
      </c>
      <c r="E337" s="53">
        <v>90</v>
      </c>
      <c r="F337" s="53">
        <v>13</v>
      </c>
      <c r="G337" s="53">
        <v>80</v>
      </c>
      <c r="H337" s="53">
        <v>87.3</v>
      </c>
      <c r="I337" s="53">
        <v>77.599999999999994</v>
      </c>
    </row>
    <row r="338" spans="1:9" x14ac:dyDescent="0.3">
      <c r="A338" s="53" t="s">
        <v>199</v>
      </c>
      <c r="B338" s="53" t="s">
        <v>5</v>
      </c>
      <c r="C338" s="53">
        <v>2</v>
      </c>
      <c r="D338" s="53">
        <v>125</v>
      </c>
      <c r="E338" s="53">
        <v>112</v>
      </c>
      <c r="F338" s="53">
        <v>13</v>
      </c>
      <c r="G338" s="53">
        <v>99</v>
      </c>
      <c r="H338" s="53">
        <v>89.6</v>
      </c>
      <c r="I338" s="53">
        <v>79.2</v>
      </c>
    </row>
    <row r="339" spans="1:9" x14ac:dyDescent="0.3">
      <c r="A339" s="53" t="s">
        <v>216</v>
      </c>
      <c r="B339" s="53" t="s">
        <v>6</v>
      </c>
      <c r="C339" s="53">
        <v>1</v>
      </c>
      <c r="D339" s="53">
        <v>90</v>
      </c>
      <c r="E339" s="53">
        <v>77</v>
      </c>
      <c r="F339" s="53">
        <v>13</v>
      </c>
      <c r="G339" s="53">
        <v>68</v>
      </c>
      <c r="H339" s="53">
        <v>85.5</v>
      </c>
      <c r="I339" s="53">
        <v>75.5</v>
      </c>
    </row>
    <row r="340" spans="1:9" x14ac:dyDescent="0.3">
      <c r="A340" s="53" t="s">
        <v>245</v>
      </c>
      <c r="B340" s="53" t="s">
        <v>6</v>
      </c>
      <c r="C340" s="53">
        <v>1</v>
      </c>
      <c r="D340" s="53">
        <v>72</v>
      </c>
      <c r="E340" s="53">
        <v>59</v>
      </c>
      <c r="F340" s="53">
        <v>13</v>
      </c>
      <c r="G340" s="53">
        <v>54</v>
      </c>
      <c r="H340" s="53">
        <v>81.900000000000006</v>
      </c>
      <c r="I340" s="53">
        <v>75</v>
      </c>
    </row>
    <row r="341" spans="1:9" x14ac:dyDescent="0.3">
      <c r="A341" s="53" t="s">
        <v>288</v>
      </c>
      <c r="B341" s="53" t="s">
        <v>5</v>
      </c>
      <c r="C341" s="53">
        <v>2</v>
      </c>
      <c r="D341" s="53">
        <v>79</v>
      </c>
      <c r="E341" s="53">
        <v>66</v>
      </c>
      <c r="F341" s="53">
        <v>13</v>
      </c>
      <c r="G341" s="53">
        <v>61</v>
      </c>
      <c r="H341" s="53">
        <v>83.5</v>
      </c>
      <c r="I341" s="53">
        <v>77.2</v>
      </c>
    </row>
    <row r="342" spans="1:9" x14ac:dyDescent="0.3">
      <c r="A342" s="53" t="s">
        <v>318</v>
      </c>
      <c r="B342" s="53" t="s">
        <v>5</v>
      </c>
      <c r="C342" s="53">
        <v>4</v>
      </c>
      <c r="D342" s="53">
        <v>40</v>
      </c>
      <c r="E342" s="53">
        <v>27</v>
      </c>
      <c r="F342" s="53">
        <v>13</v>
      </c>
      <c r="G342" s="53">
        <v>23</v>
      </c>
      <c r="H342" s="53">
        <v>67.5</v>
      </c>
      <c r="I342" s="53">
        <v>57.5</v>
      </c>
    </row>
    <row r="343" spans="1:9" x14ac:dyDescent="0.3">
      <c r="A343" s="53" t="s">
        <v>348</v>
      </c>
      <c r="B343" s="53" t="s">
        <v>5</v>
      </c>
      <c r="C343" s="53">
        <v>2</v>
      </c>
      <c r="D343" s="53">
        <v>75</v>
      </c>
      <c r="E343" s="53">
        <v>62</v>
      </c>
      <c r="F343" s="53">
        <v>13</v>
      </c>
      <c r="G343" s="53">
        <v>49</v>
      </c>
      <c r="H343" s="53">
        <v>82.6</v>
      </c>
      <c r="I343" s="53">
        <v>65.3</v>
      </c>
    </row>
    <row r="344" spans="1:9" x14ac:dyDescent="0.3">
      <c r="A344" s="53" t="s">
        <v>352</v>
      </c>
      <c r="B344" s="53" t="s">
        <v>6</v>
      </c>
      <c r="C344" s="53">
        <v>5</v>
      </c>
      <c r="D344" s="53">
        <v>63</v>
      </c>
      <c r="E344" s="53">
        <v>50</v>
      </c>
      <c r="F344" s="53">
        <v>13</v>
      </c>
      <c r="G344" s="53">
        <v>49</v>
      </c>
      <c r="H344" s="53">
        <v>79.3</v>
      </c>
      <c r="I344" s="53">
        <v>77.7</v>
      </c>
    </row>
    <row r="345" spans="1:9" x14ac:dyDescent="0.3">
      <c r="A345" s="53" t="s">
        <v>378</v>
      </c>
      <c r="B345" s="53" t="s">
        <v>5</v>
      </c>
      <c r="C345" s="53">
        <v>2</v>
      </c>
      <c r="D345" s="53">
        <v>52</v>
      </c>
      <c r="E345" s="53">
        <v>39</v>
      </c>
      <c r="F345" s="53">
        <v>13</v>
      </c>
      <c r="G345" s="53">
        <v>37</v>
      </c>
      <c r="H345" s="53">
        <v>75</v>
      </c>
      <c r="I345" s="53">
        <v>71.099999999999994</v>
      </c>
    </row>
    <row r="346" spans="1:9" x14ac:dyDescent="0.3">
      <c r="A346" s="53" t="s">
        <v>206</v>
      </c>
      <c r="B346" s="53" t="s">
        <v>5</v>
      </c>
      <c r="C346" s="53">
        <v>1</v>
      </c>
      <c r="D346" s="53">
        <v>86</v>
      </c>
      <c r="E346" s="53">
        <v>74</v>
      </c>
      <c r="F346" s="53">
        <v>12</v>
      </c>
      <c r="G346" s="53">
        <v>69</v>
      </c>
      <c r="H346" s="53">
        <v>86</v>
      </c>
      <c r="I346" s="53">
        <v>80.2</v>
      </c>
    </row>
    <row r="347" spans="1:9" x14ac:dyDescent="0.3">
      <c r="A347" s="53" t="s">
        <v>265</v>
      </c>
      <c r="B347" s="53" t="s">
        <v>5</v>
      </c>
      <c r="C347" s="53">
        <v>2</v>
      </c>
      <c r="D347" s="53">
        <v>81</v>
      </c>
      <c r="E347" s="53">
        <v>69</v>
      </c>
      <c r="F347" s="53">
        <v>12</v>
      </c>
      <c r="G347" s="53">
        <v>62</v>
      </c>
      <c r="H347" s="53">
        <v>85.1</v>
      </c>
      <c r="I347" s="53">
        <v>76.5</v>
      </c>
    </row>
    <row r="348" spans="1:9" x14ac:dyDescent="0.3">
      <c r="A348" s="53" t="s">
        <v>273</v>
      </c>
      <c r="B348" s="53" t="s">
        <v>5</v>
      </c>
      <c r="C348" s="53">
        <v>1</v>
      </c>
      <c r="D348" s="53">
        <v>31</v>
      </c>
      <c r="E348" s="53">
        <v>19</v>
      </c>
      <c r="F348" s="53">
        <v>12</v>
      </c>
      <c r="G348" s="53">
        <v>18</v>
      </c>
      <c r="H348" s="53">
        <v>61.2</v>
      </c>
      <c r="I348" s="53">
        <v>58</v>
      </c>
    </row>
    <row r="349" spans="1:9" x14ac:dyDescent="0.3">
      <c r="A349" s="53" t="s">
        <v>287</v>
      </c>
      <c r="B349" s="53" t="s">
        <v>5</v>
      </c>
      <c r="C349" s="53">
        <v>3</v>
      </c>
      <c r="D349" s="53">
        <v>44</v>
      </c>
      <c r="E349" s="53">
        <v>32</v>
      </c>
      <c r="F349" s="53">
        <v>12</v>
      </c>
      <c r="G349" s="53">
        <v>25</v>
      </c>
      <c r="H349" s="53">
        <v>72.7</v>
      </c>
      <c r="I349" s="53">
        <v>56.8</v>
      </c>
    </row>
    <row r="350" spans="1:9" x14ac:dyDescent="0.3">
      <c r="A350" s="53" t="s">
        <v>301</v>
      </c>
      <c r="B350" s="53" t="s">
        <v>6</v>
      </c>
      <c r="C350" s="53">
        <v>2</v>
      </c>
      <c r="D350" s="53">
        <v>58</v>
      </c>
      <c r="E350" s="53">
        <v>46</v>
      </c>
      <c r="F350" s="53">
        <v>12</v>
      </c>
      <c r="G350" s="53">
        <v>40</v>
      </c>
      <c r="H350" s="53">
        <v>79.3</v>
      </c>
      <c r="I350" s="53">
        <v>68.900000000000006</v>
      </c>
    </row>
    <row r="351" spans="1:9" x14ac:dyDescent="0.3">
      <c r="A351" s="53" t="s">
        <v>368</v>
      </c>
      <c r="B351" s="53" t="s">
        <v>11</v>
      </c>
      <c r="C351" s="53">
        <v>2</v>
      </c>
      <c r="D351" s="53">
        <v>37</v>
      </c>
      <c r="E351" s="53">
        <v>25</v>
      </c>
      <c r="F351" s="53">
        <v>12</v>
      </c>
      <c r="G351" s="53">
        <v>17</v>
      </c>
      <c r="H351" s="53">
        <v>67.5</v>
      </c>
      <c r="I351" s="53">
        <v>45.9</v>
      </c>
    </row>
    <row r="352" spans="1:9" x14ac:dyDescent="0.3">
      <c r="A352" s="53" t="s">
        <v>394</v>
      </c>
      <c r="B352" s="53" t="s">
        <v>5</v>
      </c>
      <c r="C352" s="53">
        <v>3</v>
      </c>
      <c r="D352" s="53">
        <v>43</v>
      </c>
      <c r="E352" s="53">
        <v>31</v>
      </c>
      <c r="F352" s="53">
        <v>12</v>
      </c>
      <c r="G352" s="53">
        <v>29</v>
      </c>
      <c r="H352" s="53">
        <v>72</v>
      </c>
      <c r="I352" s="53">
        <v>67.400000000000006</v>
      </c>
    </row>
    <row r="353" spans="1:9" x14ac:dyDescent="0.3">
      <c r="A353" s="53" t="s">
        <v>455</v>
      </c>
      <c r="B353" s="53" t="s">
        <v>11</v>
      </c>
      <c r="C353" s="53">
        <v>5</v>
      </c>
      <c r="D353" s="53">
        <v>44</v>
      </c>
      <c r="E353" s="53">
        <v>32</v>
      </c>
      <c r="F353" s="53">
        <v>12</v>
      </c>
      <c r="G353" s="53">
        <v>25</v>
      </c>
      <c r="H353" s="53">
        <v>72.7</v>
      </c>
      <c r="I353" s="53">
        <v>56.8</v>
      </c>
    </row>
    <row r="354" spans="1:9" s="79" customFormat="1" x14ac:dyDescent="0.3">
      <c r="A354" s="79" t="s">
        <v>475</v>
      </c>
      <c r="B354" s="79" t="s">
        <v>11</v>
      </c>
      <c r="C354" s="79">
        <v>5</v>
      </c>
      <c r="D354" s="79">
        <v>104</v>
      </c>
      <c r="E354" s="79">
        <v>92</v>
      </c>
      <c r="F354" s="79">
        <v>12</v>
      </c>
      <c r="G354" s="79">
        <v>78</v>
      </c>
      <c r="H354" s="79">
        <v>88.4</v>
      </c>
      <c r="I354" s="79">
        <v>75</v>
      </c>
    </row>
    <row r="355" spans="1:9" x14ac:dyDescent="0.3">
      <c r="A355" s="53" t="s">
        <v>512</v>
      </c>
      <c r="B355" s="53" t="s">
        <v>11</v>
      </c>
      <c r="C355" s="53">
        <v>5</v>
      </c>
      <c r="D355" s="53">
        <v>38</v>
      </c>
      <c r="E355" s="53">
        <v>26</v>
      </c>
      <c r="F355" s="53">
        <v>12</v>
      </c>
      <c r="G355" s="53">
        <v>19</v>
      </c>
      <c r="H355" s="53">
        <v>68.400000000000006</v>
      </c>
      <c r="I355" s="53">
        <v>50</v>
      </c>
    </row>
    <row r="356" spans="1:9" x14ac:dyDescent="0.3">
      <c r="A356" s="53" t="s">
        <v>164</v>
      </c>
      <c r="B356" s="53" t="s">
        <v>6</v>
      </c>
      <c r="C356" s="53">
        <v>1</v>
      </c>
      <c r="D356" s="53">
        <v>80</v>
      </c>
      <c r="E356" s="53">
        <v>69</v>
      </c>
      <c r="F356" s="53">
        <v>11</v>
      </c>
      <c r="G356" s="53">
        <v>65</v>
      </c>
      <c r="H356" s="53">
        <v>86.2</v>
      </c>
      <c r="I356" s="53">
        <v>81.2</v>
      </c>
    </row>
    <row r="357" spans="1:9" x14ac:dyDescent="0.3">
      <c r="A357" s="53" t="s">
        <v>185</v>
      </c>
      <c r="B357" s="53" t="s">
        <v>6</v>
      </c>
      <c r="C357" s="53">
        <v>1</v>
      </c>
      <c r="D357" s="53">
        <v>51</v>
      </c>
      <c r="E357" s="53">
        <v>40</v>
      </c>
      <c r="F357" s="53">
        <v>11</v>
      </c>
      <c r="G357" s="53">
        <v>34</v>
      </c>
      <c r="H357" s="53">
        <v>78.400000000000006</v>
      </c>
      <c r="I357" s="53">
        <v>66.599999999999994</v>
      </c>
    </row>
    <row r="358" spans="1:9" x14ac:dyDescent="0.3">
      <c r="A358" s="53" t="s">
        <v>223</v>
      </c>
      <c r="B358" s="53" t="s">
        <v>5</v>
      </c>
      <c r="C358" s="53">
        <v>2</v>
      </c>
      <c r="D358" s="53">
        <v>66</v>
      </c>
      <c r="E358" s="53">
        <v>55</v>
      </c>
      <c r="F358" s="53">
        <v>11</v>
      </c>
      <c r="G358" s="53">
        <v>46</v>
      </c>
      <c r="H358" s="53">
        <v>83.3</v>
      </c>
      <c r="I358" s="53">
        <v>69.599999999999994</v>
      </c>
    </row>
    <row r="359" spans="1:9" x14ac:dyDescent="0.3">
      <c r="A359" s="53" t="s">
        <v>240</v>
      </c>
      <c r="B359" s="53" t="s">
        <v>6</v>
      </c>
      <c r="C359" s="53">
        <v>1</v>
      </c>
      <c r="D359" s="53">
        <v>112</v>
      </c>
      <c r="E359" s="53">
        <v>101</v>
      </c>
      <c r="F359" s="53">
        <v>11</v>
      </c>
      <c r="G359" s="53">
        <v>92</v>
      </c>
      <c r="H359" s="53">
        <v>90.1</v>
      </c>
      <c r="I359" s="53">
        <v>82.1</v>
      </c>
    </row>
    <row r="360" spans="1:9" x14ac:dyDescent="0.3">
      <c r="A360" s="53" t="s">
        <v>290</v>
      </c>
      <c r="B360" s="53" t="s">
        <v>6</v>
      </c>
      <c r="C360" s="53">
        <v>1</v>
      </c>
      <c r="D360" s="53">
        <v>68</v>
      </c>
      <c r="E360" s="53">
        <v>57</v>
      </c>
      <c r="F360" s="53">
        <v>11</v>
      </c>
      <c r="G360" s="53">
        <v>50</v>
      </c>
      <c r="H360" s="53">
        <v>83.8</v>
      </c>
      <c r="I360" s="53">
        <v>73.5</v>
      </c>
    </row>
    <row r="361" spans="1:9" x14ac:dyDescent="0.3">
      <c r="A361" s="53" t="s">
        <v>296</v>
      </c>
      <c r="B361" s="53" t="s">
        <v>6</v>
      </c>
      <c r="C361" s="53">
        <v>1</v>
      </c>
      <c r="D361" s="53">
        <v>50</v>
      </c>
      <c r="E361" s="53">
        <v>39</v>
      </c>
      <c r="F361" s="53">
        <v>11</v>
      </c>
      <c r="G361" s="53">
        <v>29</v>
      </c>
      <c r="H361" s="53">
        <v>78</v>
      </c>
      <c r="I361" s="53">
        <v>58</v>
      </c>
    </row>
    <row r="362" spans="1:9" x14ac:dyDescent="0.3">
      <c r="A362" s="53" t="s">
        <v>315</v>
      </c>
      <c r="B362" s="53" t="s">
        <v>6</v>
      </c>
      <c r="C362" s="53">
        <v>4</v>
      </c>
      <c r="D362" s="53">
        <v>83</v>
      </c>
      <c r="E362" s="53">
        <v>72</v>
      </c>
      <c r="F362" s="53">
        <v>11</v>
      </c>
      <c r="G362" s="53">
        <v>63</v>
      </c>
      <c r="H362" s="53">
        <v>86.7</v>
      </c>
      <c r="I362" s="53">
        <v>75.900000000000006</v>
      </c>
    </row>
    <row r="363" spans="1:9" x14ac:dyDescent="0.3">
      <c r="A363" s="53" t="s">
        <v>524</v>
      </c>
      <c r="B363" s="53" t="s">
        <v>11</v>
      </c>
      <c r="C363" s="53">
        <v>2</v>
      </c>
      <c r="D363" s="53">
        <v>28</v>
      </c>
      <c r="E363" s="53">
        <v>17</v>
      </c>
      <c r="F363" s="53">
        <v>11</v>
      </c>
      <c r="G363" s="53">
        <v>16</v>
      </c>
      <c r="H363" s="53">
        <v>60.7</v>
      </c>
      <c r="I363" s="53">
        <v>57.1</v>
      </c>
    </row>
    <row r="364" spans="1:9" x14ac:dyDescent="0.3">
      <c r="A364" s="53" t="s">
        <v>224</v>
      </c>
      <c r="B364" s="53" t="s">
        <v>5</v>
      </c>
      <c r="C364" s="53">
        <v>1</v>
      </c>
      <c r="D364" s="53">
        <v>124</v>
      </c>
      <c r="E364" s="53">
        <v>114</v>
      </c>
      <c r="F364" s="53">
        <v>10</v>
      </c>
      <c r="G364" s="53">
        <v>99</v>
      </c>
      <c r="H364" s="53">
        <v>91.9</v>
      </c>
      <c r="I364" s="53">
        <v>79.8</v>
      </c>
    </row>
    <row r="365" spans="1:9" x14ac:dyDescent="0.3">
      <c r="A365" s="53" t="s">
        <v>230</v>
      </c>
      <c r="B365" s="53" t="s">
        <v>4</v>
      </c>
      <c r="C365" s="53">
        <v>1</v>
      </c>
      <c r="D365" s="53">
        <v>56</v>
      </c>
      <c r="E365" s="53">
        <v>46</v>
      </c>
      <c r="F365" s="53">
        <v>10</v>
      </c>
      <c r="G365" s="53">
        <v>44</v>
      </c>
      <c r="H365" s="53">
        <v>82.1</v>
      </c>
      <c r="I365" s="53">
        <v>78.5</v>
      </c>
    </row>
    <row r="366" spans="1:9" x14ac:dyDescent="0.3">
      <c r="A366" s="53" t="s">
        <v>363</v>
      </c>
      <c r="B366" s="53" t="s">
        <v>11</v>
      </c>
      <c r="C366" s="53">
        <v>1</v>
      </c>
      <c r="D366" s="53">
        <v>26</v>
      </c>
      <c r="E366" s="53">
        <v>16</v>
      </c>
      <c r="F366" s="53">
        <v>10</v>
      </c>
      <c r="G366" s="53">
        <v>15</v>
      </c>
      <c r="H366" s="53">
        <v>61.5</v>
      </c>
      <c r="I366" s="53">
        <v>57.6</v>
      </c>
    </row>
    <row r="367" spans="1:9" x14ac:dyDescent="0.3">
      <c r="A367" s="53" t="s">
        <v>406</v>
      </c>
      <c r="B367" s="53" t="s">
        <v>11</v>
      </c>
      <c r="C367" s="53">
        <v>4</v>
      </c>
      <c r="D367" s="53">
        <v>48</v>
      </c>
      <c r="E367" s="53">
        <v>38</v>
      </c>
      <c r="F367" s="53">
        <v>10</v>
      </c>
      <c r="G367" s="53">
        <v>35</v>
      </c>
      <c r="H367" s="53">
        <v>79.099999999999994</v>
      </c>
      <c r="I367" s="53">
        <v>72.900000000000006</v>
      </c>
    </row>
    <row r="368" spans="1:9" x14ac:dyDescent="0.3">
      <c r="A368" s="53" t="s">
        <v>415</v>
      </c>
      <c r="B368" s="53" t="s">
        <v>11</v>
      </c>
      <c r="C368" s="53">
        <v>4</v>
      </c>
      <c r="D368" s="53">
        <v>45</v>
      </c>
      <c r="E368" s="53">
        <v>35</v>
      </c>
      <c r="F368" s="53">
        <v>10</v>
      </c>
      <c r="G368" s="53">
        <v>32</v>
      </c>
      <c r="H368" s="53">
        <v>77.7</v>
      </c>
      <c r="I368" s="53">
        <v>71.099999999999994</v>
      </c>
    </row>
    <row r="369" spans="1:9" x14ac:dyDescent="0.3">
      <c r="A369" s="53" t="s">
        <v>505</v>
      </c>
      <c r="B369" s="53" t="s">
        <v>5</v>
      </c>
      <c r="C369" s="53">
        <v>3</v>
      </c>
      <c r="D369" s="53">
        <v>31</v>
      </c>
      <c r="E369" s="53">
        <v>21</v>
      </c>
      <c r="F369" s="53">
        <v>10</v>
      </c>
      <c r="G369" s="53">
        <v>18</v>
      </c>
      <c r="H369" s="53">
        <v>67.7</v>
      </c>
      <c r="I369" s="53">
        <v>58</v>
      </c>
    </row>
    <row r="370" spans="1:9" x14ac:dyDescent="0.3">
      <c r="A370" s="53" t="s">
        <v>540</v>
      </c>
      <c r="B370" s="53" t="s">
        <v>5</v>
      </c>
      <c r="C370" s="53">
        <v>0</v>
      </c>
      <c r="D370" s="53">
        <v>37</v>
      </c>
      <c r="E370" s="53">
        <v>27</v>
      </c>
      <c r="F370" s="53">
        <v>10</v>
      </c>
      <c r="G370" s="53">
        <v>21</v>
      </c>
      <c r="H370" s="53">
        <v>72.900000000000006</v>
      </c>
      <c r="I370" s="53">
        <v>56.7</v>
      </c>
    </row>
    <row r="371" spans="1:9" x14ac:dyDescent="0.3">
      <c r="A371" s="53" t="s">
        <v>178</v>
      </c>
      <c r="B371" s="53" t="s">
        <v>6</v>
      </c>
      <c r="C371" s="53">
        <v>3</v>
      </c>
      <c r="D371" s="53">
        <v>66</v>
      </c>
      <c r="E371" s="53">
        <v>57</v>
      </c>
      <c r="F371" s="53">
        <v>9</v>
      </c>
      <c r="G371" s="53">
        <v>51</v>
      </c>
      <c r="H371" s="53">
        <v>86.3</v>
      </c>
      <c r="I371" s="53">
        <v>77.2</v>
      </c>
    </row>
    <row r="372" spans="1:9" x14ac:dyDescent="0.3">
      <c r="A372" s="53" t="s">
        <v>182</v>
      </c>
      <c r="B372" s="53" t="s">
        <v>6</v>
      </c>
      <c r="C372" s="53">
        <v>1</v>
      </c>
      <c r="D372" s="53">
        <v>72</v>
      </c>
      <c r="E372" s="53">
        <v>63</v>
      </c>
      <c r="F372" s="53">
        <v>9</v>
      </c>
      <c r="G372" s="53">
        <v>62</v>
      </c>
      <c r="H372" s="53">
        <v>87.5</v>
      </c>
      <c r="I372" s="53">
        <v>86.1</v>
      </c>
    </row>
    <row r="373" spans="1:9" x14ac:dyDescent="0.3">
      <c r="A373" s="53" t="s">
        <v>200</v>
      </c>
      <c r="B373" s="53" t="s">
        <v>6</v>
      </c>
      <c r="C373" s="53">
        <v>2</v>
      </c>
      <c r="D373" s="53">
        <v>62</v>
      </c>
      <c r="E373" s="53">
        <v>53</v>
      </c>
      <c r="F373" s="53">
        <v>9</v>
      </c>
      <c r="G373" s="53">
        <v>46</v>
      </c>
      <c r="H373" s="53">
        <v>85.4</v>
      </c>
      <c r="I373" s="53">
        <v>74.099999999999994</v>
      </c>
    </row>
    <row r="374" spans="1:9" x14ac:dyDescent="0.3">
      <c r="A374" s="53" t="s">
        <v>286</v>
      </c>
      <c r="B374" s="53" t="s">
        <v>4</v>
      </c>
      <c r="C374" s="53">
        <v>4</v>
      </c>
      <c r="D374" s="53">
        <v>32</v>
      </c>
      <c r="E374" s="53">
        <v>23</v>
      </c>
      <c r="F374" s="53">
        <v>9</v>
      </c>
      <c r="G374" s="53">
        <v>19</v>
      </c>
      <c r="H374" s="53">
        <v>71.8</v>
      </c>
      <c r="I374" s="53">
        <v>59.3</v>
      </c>
    </row>
    <row r="375" spans="1:9" x14ac:dyDescent="0.3">
      <c r="A375" s="53" t="s">
        <v>325</v>
      </c>
      <c r="B375" s="53" t="s">
        <v>5</v>
      </c>
      <c r="C375" s="53">
        <v>3</v>
      </c>
      <c r="D375" s="53">
        <v>31</v>
      </c>
      <c r="E375" s="53">
        <v>22</v>
      </c>
      <c r="F375" s="53">
        <v>9</v>
      </c>
      <c r="G375" s="53">
        <v>18</v>
      </c>
      <c r="H375" s="53">
        <v>70.900000000000006</v>
      </c>
      <c r="I375" s="53">
        <v>58</v>
      </c>
    </row>
    <row r="376" spans="1:9" x14ac:dyDescent="0.3">
      <c r="A376" s="53" t="s">
        <v>385</v>
      </c>
      <c r="B376" s="53" t="s">
        <v>11</v>
      </c>
      <c r="C376" s="53">
        <v>5</v>
      </c>
      <c r="D376" s="53">
        <v>75</v>
      </c>
      <c r="E376" s="53">
        <v>66</v>
      </c>
      <c r="F376" s="53">
        <v>9</v>
      </c>
      <c r="G376" s="53">
        <v>52</v>
      </c>
      <c r="H376" s="53">
        <v>88</v>
      </c>
      <c r="I376" s="53">
        <v>69.3</v>
      </c>
    </row>
    <row r="377" spans="1:9" x14ac:dyDescent="0.3">
      <c r="A377" s="53" t="s">
        <v>388</v>
      </c>
      <c r="B377" s="53" t="s">
        <v>5</v>
      </c>
      <c r="C377" s="53">
        <v>1</v>
      </c>
      <c r="D377" s="53">
        <v>34</v>
      </c>
      <c r="E377" s="53">
        <v>25</v>
      </c>
      <c r="F377" s="53">
        <v>9</v>
      </c>
      <c r="G377" s="53">
        <v>23</v>
      </c>
      <c r="H377" s="53">
        <v>73.5</v>
      </c>
      <c r="I377" s="53">
        <v>67.599999999999994</v>
      </c>
    </row>
    <row r="378" spans="1:9" x14ac:dyDescent="0.3">
      <c r="A378" s="53" t="s">
        <v>399</v>
      </c>
      <c r="B378" s="53" t="s">
        <v>5</v>
      </c>
      <c r="C378" s="53">
        <v>3</v>
      </c>
      <c r="D378" s="53">
        <v>30</v>
      </c>
      <c r="E378" s="53">
        <v>21</v>
      </c>
      <c r="F378" s="53">
        <v>9</v>
      </c>
      <c r="G378" s="53">
        <v>13</v>
      </c>
      <c r="H378" s="53">
        <v>70</v>
      </c>
      <c r="I378" s="53">
        <v>43.3</v>
      </c>
    </row>
    <row r="379" spans="1:9" x14ac:dyDescent="0.3">
      <c r="A379" s="53" t="s">
        <v>458</v>
      </c>
      <c r="B379" s="53" t="s">
        <v>11</v>
      </c>
      <c r="C379" s="53">
        <v>5</v>
      </c>
      <c r="D379" s="53">
        <v>35</v>
      </c>
      <c r="E379" s="53">
        <v>26</v>
      </c>
      <c r="F379" s="53">
        <v>9</v>
      </c>
      <c r="G379" s="53">
        <v>22</v>
      </c>
      <c r="H379" s="53">
        <v>74.2</v>
      </c>
      <c r="I379" s="53">
        <v>62.8</v>
      </c>
    </row>
    <row r="380" spans="1:9" x14ac:dyDescent="0.3">
      <c r="A380" s="53" t="s">
        <v>464</v>
      </c>
      <c r="B380" s="53" t="s">
        <v>5</v>
      </c>
      <c r="C380" s="53">
        <v>4</v>
      </c>
      <c r="D380" s="53">
        <v>23</v>
      </c>
      <c r="E380" s="53">
        <v>14</v>
      </c>
      <c r="F380" s="53">
        <v>9</v>
      </c>
      <c r="G380" s="53">
        <v>10</v>
      </c>
      <c r="H380" s="53">
        <v>60.8</v>
      </c>
      <c r="I380" s="53">
        <v>43.4</v>
      </c>
    </row>
    <row r="381" spans="1:9" x14ac:dyDescent="0.3">
      <c r="A381" s="53" t="s">
        <v>478</v>
      </c>
      <c r="B381" s="53" t="s">
        <v>11</v>
      </c>
      <c r="C381" s="53">
        <v>1</v>
      </c>
      <c r="D381" s="53">
        <v>25</v>
      </c>
      <c r="E381" s="53">
        <v>16</v>
      </c>
      <c r="F381" s="53">
        <v>9</v>
      </c>
      <c r="G381" s="53">
        <v>13</v>
      </c>
      <c r="H381" s="53">
        <v>64</v>
      </c>
      <c r="I381" s="53">
        <v>52</v>
      </c>
    </row>
    <row r="382" spans="1:9" x14ac:dyDescent="0.3">
      <c r="A382" s="53" t="s">
        <v>479</v>
      </c>
      <c r="B382" s="53" t="s">
        <v>11</v>
      </c>
      <c r="C382" s="53">
        <v>0</v>
      </c>
      <c r="D382" s="53">
        <v>36</v>
      </c>
      <c r="E382" s="53">
        <v>27</v>
      </c>
      <c r="F382" s="53">
        <v>9</v>
      </c>
      <c r="G382" s="53">
        <v>21</v>
      </c>
      <c r="H382" s="53">
        <v>75</v>
      </c>
      <c r="I382" s="53">
        <v>58.3</v>
      </c>
    </row>
    <row r="383" spans="1:9" x14ac:dyDescent="0.3">
      <c r="A383" s="53" t="s">
        <v>484</v>
      </c>
      <c r="B383" s="53" t="s">
        <v>11</v>
      </c>
      <c r="C383" s="53">
        <v>2</v>
      </c>
      <c r="D383" s="53">
        <v>34</v>
      </c>
      <c r="E383" s="53">
        <v>25</v>
      </c>
      <c r="F383" s="53">
        <v>9</v>
      </c>
      <c r="G383" s="53">
        <v>20</v>
      </c>
      <c r="H383" s="53">
        <v>73.5</v>
      </c>
      <c r="I383" s="53">
        <v>58.8</v>
      </c>
    </row>
    <row r="384" spans="1:9" x14ac:dyDescent="0.3">
      <c r="A384" s="53" t="s">
        <v>532</v>
      </c>
      <c r="B384" s="53" t="s">
        <v>11</v>
      </c>
      <c r="C384" s="53">
        <v>5</v>
      </c>
      <c r="D384" s="53">
        <v>25</v>
      </c>
      <c r="E384" s="53">
        <v>16</v>
      </c>
      <c r="F384" s="53">
        <v>9</v>
      </c>
      <c r="G384" s="53">
        <v>15</v>
      </c>
      <c r="H384" s="53">
        <v>64</v>
      </c>
      <c r="I384" s="53">
        <v>60</v>
      </c>
    </row>
    <row r="385" spans="1:9" x14ac:dyDescent="0.3">
      <c r="A385" s="53" t="s">
        <v>155</v>
      </c>
      <c r="B385" s="53" t="s">
        <v>4</v>
      </c>
      <c r="C385" s="53">
        <v>3</v>
      </c>
      <c r="D385" s="53">
        <v>42</v>
      </c>
      <c r="E385" s="53">
        <v>34</v>
      </c>
      <c r="F385" s="53">
        <v>8</v>
      </c>
      <c r="G385" s="53">
        <v>29</v>
      </c>
      <c r="H385" s="53">
        <v>80.900000000000006</v>
      </c>
      <c r="I385" s="53">
        <v>69</v>
      </c>
    </row>
    <row r="386" spans="1:9" x14ac:dyDescent="0.3">
      <c r="A386" s="53" t="s">
        <v>175</v>
      </c>
      <c r="B386" s="53" t="s">
        <v>4</v>
      </c>
      <c r="C386" s="53">
        <v>3</v>
      </c>
      <c r="D386" s="53">
        <v>61</v>
      </c>
      <c r="E386" s="53">
        <v>53</v>
      </c>
      <c r="F386" s="53">
        <v>8</v>
      </c>
      <c r="G386" s="53">
        <v>48</v>
      </c>
      <c r="H386" s="53">
        <v>86.8</v>
      </c>
      <c r="I386" s="53">
        <v>78.599999999999994</v>
      </c>
    </row>
    <row r="387" spans="1:9" x14ac:dyDescent="0.3">
      <c r="A387" s="53" t="s">
        <v>201</v>
      </c>
      <c r="B387" s="53" t="s">
        <v>5</v>
      </c>
      <c r="C387" s="53">
        <v>2</v>
      </c>
      <c r="D387" s="53">
        <v>83</v>
      </c>
      <c r="E387" s="53">
        <v>75</v>
      </c>
      <c r="F387" s="53">
        <v>8</v>
      </c>
      <c r="G387" s="53">
        <v>67</v>
      </c>
      <c r="H387" s="53">
        <v>90.3</v>
      </c>
      <c r="I387" s="53">
        <v>80.7</v>
      </c>
    </row>
    <row r="388" spans="1:9" x14ac:dyDescent="0.3">
      <c r="A388" s="53" t="s">
        <v>207</v>
      </c>
      <c r="B388" s="53" t="s">
        <v>6</v>
      </c>
      <c r="C388" s="53">
        <v>1</v>
      </c>
      <c r="D388" s="53">
        <v>77</v>
      </c>
      <c r="E388" s="53">
        <v>69</v>
      </c>
      <c r="F388" s="53">
        <v>8</v>
      </c>
      <c r="G388" s="53">
        <v>62</v>
      </c>
      <c r="H388" s="53">
        <v>89.6</v>
      </c>
      <c r="I388" s="53">
        <v>80.5</v>
      </c>
    </row>
    <row r="389" spans="1:9" x14ac:dyDescent="0.3">
      <c r="A389" s="53" t="s">
        <v>248</v>
      </c>
      <c r="B389" s="53" t="s">
        <v>5</v>
      </c>
      <c r="C389" s="53">
        <v>1</v>
      </c>
      <c r="D389" s="53">
        <v>46</v>
      </c>
      <c r="E389" s="53">
        <v>38</v>
      </c>
      <c r="F389" s="53">
        <v>8</v>
      </c>
      <c r="G389" s="53">
        <v>33</v>
      </c>
      <c r="H389" s="53">
        <v>82.6</v>
      </c>
      <c r="I389" s="53">
        <v>71.7</v>
      </c>
    </row>
    <row r="390" spans="1:9" x14ac:dyDescent="0.3">
      <c r="A390" s="53" t="s">
        <v>250</v>
      </c>
      <c r="B390" s="53" t="s">
        <v>5</v>
      </c>
      <c r="C390" s="53">
        <v>2</v>
      </c>
      <c r="D390" s="53">
        <v>67</v>
      </c>
      <c r="E390" s="53">
        <v>59</v>
      </c>
      <c r="F390" s="53">
        <v>8</v>
      </c>
      <c r="G390" s="53">
        <v>50</v>
      </c>
      <c r="H390" s="53">
        <v>88</v>
      </c>
      <c r="I390" s="53">
        <v>74.599999999999994</v>
      </c>
    </row>
    <row r="391" spans="1:9" x14ac:dyDescent="0.3">
      <c r="A391" s="53" t="s">
        <v>317</v>
      </c>
      <c r="B391" s="53" t="s">
        <v>5</v>
      </c>
      <c r="C391" s="53">
        <v>1</v>
      </c>
      <c r="D391" s="53">
        <v>54</v>
      </c>
      <c r="E391" s="53">
        <v>46</v>
      </c>
      <c r="F391" s="53">
        <v>8</v>
      </c>
      <c r="G391" s="53">
        <v>36</v>
      </c>
      <c r="H391" s="53">
        <v>85.1</v>
      </c>
      <c r="I391" s="53">
        <v>66.599999999999994</v>
      </c>
    </row>
    <row r="392" spans="1:9" x14ac:dyDescent="0.3">
      <c r="A392" s="53" t="s">
        <v>323</v>
      </c>
      <c r="B392" s="53" t="s">
        <v>5</v>
      </c>
      <c r="C392" s="53">
        <v>2</v>
      </c>
      <c r="D392" s="53">
        <v>42</v>
      </c>
      <c r="E392" s="53">
        <v>34</v>
      </c>
      <c r="F392" s="53">
        <v>8</v>
      </c>
      <c r="G392" s="53">
        <v>26</v>
      </c>
      <c r="H392" s="53">
        <v>80.900000000000006</v>
      </c>
      <c r="I392" s="53">
        <v>61.9</v>
      </c>
    </row>
    <row r="393" spans="1:9" x14ac:dyDescent="0.3">
      <c r="A393" s="53" t="s">
        <v>364</v>
      </c>
      <c r="B393" s="53" t="s">
        <v>5</v>
      </c>
      <c r="C393" s="53">
        <v>1</v>
      </c>
      <c r="D393" s="53">
        <v>32</v>
      </c>
      <c r="E393" s="53">
        <v>24</v>
      </c>
      <c r="F393" s="53">
        <v>8</v>
      </c>
      <c r="G393" s="53">
        <v>21</v>
      </c>
      <c r="H393" s="53">
        <v>75</v>
      </c>
      <c r="I393" s="53">
        <v>65.599999999999994</v>
      </c>
    </row>
    <row r="394" spans="1:9" x14ac:dyDescent="0.3">
      <c r="A394" s="53" t="s">
        <v>373</v>
      </c>
      <c r="B394" s="53" t="s">
        <v>5</v>
      </c>
      <c r="C394" s="53">
        <v>2</v>
      </c>
      <c r="D394" s="53">
        <v>61</v>
      </c>
      <c r="E394" s="53">
        <v>53</v>
      </c>
      <c r="F394" s="53">
        <v>8</v>
      </c>
      <c r="G394" s="53">
        <v>45</v>
      </c>
      <c r="H394" s="53">
        <v>86.8</v>
      </c>
      <c r="I394" s="53">
        <v>73.7</v>
      </c>
    </row>
    <row r="395" spans="1:9" x14ac:dyDescent="0.3">
      <c r="A395" s="53" t="s">
        <v>376</v>
      </c>
      <c r="B395" s="53" t="s">
        <v>6</v>
      </c>
      <c r="C395" s="53">
        <v>2</v>
      </c>
      <c r="D395" s="53">
        <v>49</v>
      </c>
      <c r="E395" s="53">
        <v>41</v>
      </c>
      <c r="F395" s="53">
        <v>8</v>
      </c>
      <c r="G395" s="53">
        <v>39</v>
      </c>
      <c r="H395" s="53">
        <v>83.6</v>
      </c>
      <c r="I395" s="53">
        <v>79.5</v>
      </c>
    </row>
    <row r="396" spans="1:9" x14ac:dyDescent="0.3">
      <c r="A396" s="53" t="s">
        <v>526</v>
      </c>
      <c r="B396" s="53" t="s">
        <v>11</v>
      </c>
      <c r="C396" s="53">
        <v>3</v>
      </c>
      <c r="D396" s="53">
        <v>31</v>
      </c>
      <c r="E396" s="53">
        <v>23</v>
      </c>
      <c r="F396" s="53">
        <v>8</v>
      </c>
      <c r="G396" s="53">
        <v>18</v>
      </c>
      <c r="H396" s="53">
        <v>74.099999999999994</v>
      </c>
      <c r="I396" s="53">
        <v>58</v>
      </c>
    </row>
    <row r="397" spans="1:9" x14ac:dyDescent="0.3">
      <c r="A397" s="53" t="s">
        <v>204</v>
      </c>
      <c r="B397" s="53" t="s">
        <v>6</v>
      </c>
      <c r="C397" s="53">
        <v>1</v>
      </c>
      <c r="D397" s="53">
        <v>72</v>
      </c>
      <c r="E397" s="53">
        <v>65</v>
      </c>
      <c r="F397" s="53">
        <v>7</v>
      </c>
      <c r="G397" s="53">
        <v>62</v>
      </c>
      <c r="H397" s="53">
        <v>90.2</v>
      </c>
      <c r="I397" s="53">
        <v>86.1</v>
      </c>
    </row>
    <row r="398" spans="1:9" x14ac:dyDescent="0.3">
      <c r="A398" s="53" t="s">
        <v>259</v>
      </c>
      <c r="B398" s="53" t="s">
        <v>5</v>
      </c>
      <c r="C398" s="53">
        <v>1</v>
      </c>
      <c r="D398" s="53">
        <v>58</v>
      </c>
      <c r="E398" s="53">
        <v>51</v>
      </c>
      <c r="F398" s="53">
        <v>7</v>
      </c>
      <c r="G398" s="53">
        <v>49</v>
      </c>
      <c r="H398" s="53">
        <v>87.9</v>
      </c>
      <c r="I398" s="53">
        <v>84.4</v>
      </c>
    </row>
    <row r="399" spans="1:9" x14ac:dyDescent="0.3">
      <c r="A399" s="53" t="s">
        <v>282</v>
      </c>
      <c r="B399" s="53" t="s">
        <v>5</v>
      </c>
      <c r="C399" s="53">
        <v>2</v>
      </c>
      <c r="D399" s="53">
        <v>48</v>
      </c>
      <c r="E399" s="53">
        <v>41</v>
      </c>
      <c r="F399" s="53">
        <v>7</v>
      </c>
      <c r="G399" s="53">
        <v>37</v>
      </c>
      <c r="H399" s="53">
        <v>85.4</v>
      </c>
      <c r="I399" s="53">
        <v>77</v>
      </c>
    </row>
    <row r="400" spans="1:9" x14ac:dyDescent="0.3">
      <c r="A400" s="53" t="s">
        <v>291</v>
      </c>
      <c r="B400" s="53" t="s">
        <v>5</v>
      </c>
      <c r="C400" s="53">
        <v>1</v>
      </c>
      <c r="D400" s="53">
        <v>26</v>
      </c>
      <c r="E400" s="53">
        <v>19</v>
      </c>
      <c r="F400" s="53">
        <v>7</v>
      </c>
      <c r="G400" s="53">
        <v>17</v>
      </c>
      <c r="H400" s="53">
        <v>73</v>
      </c>
      <c r="I400" s="53">
        <v>65.3</v>
      </c>
    </row>
    <row r="401" spans="1:9" x14ac:dyDescent="0.3">
      <c r="A401" s="53" t="s">
        <v>306</v>
      </c>
      <c r="B401" s="53" t="s">
        <v>6</v>
      </c>
      <c r="C401" s="53">
        <v>3</v>
      </c>
      <c r="D401" s="53">
        <v>66</v>
      </c>
      <c r="E401" s="53">
        <v>59</v>
      </c>
      <c r="F401" s="53">
        <v>7</v>
      </c>
      <c r="G401" s="53">
        <v>53</v>
      </c>
      <c r="H401" s="53">
        <v>89.3</v>
      </c>
      <c r="I401" s="53">
        <v>80.3</v>
      </c>
    </row>
    <row r="402" spans="1:9" x14ac:dyDescent="0.3">
      <c r="A402" s="53" t="s">
        <v>312</v>
      </c>
      <c r="B402" s="53" t="s">
        <v>6</v>
      </c>
      <c r="C402" s="53">
        <v>2</v>
      </c>
      <c r="D402" s="53">
        <v>59</v>
      </c>
      <c r="E402" s="53">
        <v>52</v>
      </c>
      <c r="F402" s="53">
        <v>7</v>
      </c>
      <c r="G402" s="53">
        <v>41</v>
      </c>
      <c r="H402" s="53">
        <v>88.1</v>
      </c>
      <c r="I402" s="53">
        <v>69.400000000000006</v>
      </c>
    </row>
    <row r="403" spans="1:9" x14ac:dyDescent="0.3">
      <c r="A403" s="53" t="s">
        <v>326</v>
      </c>
      <c r="B403" s="53" t="s">
        <v>5</v>
      </c>
      <c r="C403" s="53">
        <v>2</v>
      </c>
      <c r="D403" s="53">
        <v>29</v>
      </c>
      <c r="E403" s="53">
        <v>22</v>
      </c>
      <c r="F403" s="53">
        <v>7</v>
      </c>
      <c r="G403" s="53">
        <v>19</v>
      </c>
      <c r="H403" s="53">
        <v>75.8</v>
      </c>
      <c r="I403" s="53">
        <v>65.5</v>
      </c>
    </row>
    <row r="404" spans="1:9" x14ac:dyDescent="0.3">
      <c r="A404" s="53" t="s">
        <v>419</v>
      </c>
      <c r="B404" s="53" t="s">
        <v>5</v>
      </c>
      <c r="C404" s="53">
        <v>2</v>
      </c>
      <c r="D404" s="53">
        <v>48</v>
      </c>
      <c r="E404" s="53">
        <v>41</v>
      </c>
      <c r="F404" s="53">
        <v>7</v>
      </c>
      <c r="G404" s="53">
        <v>34</v>
      </c>
      <c r="H404" s="53">
        <v>85.4</v>
      </c>
      <c r="I404" s="53">
        <v>70.8</v>
      </c>
    </row>
    <row r="405" spans="1:9" x14ac:dyDescent="0.3">
      <c r="A405" s="53" t="s">
        <v>535</v>
      </c>
      <c r="B405" s="53" t="s">
        <v>11</v>
      </c>
      <c r="C405" s="53">
        <v>5</v>
      </c>
      <c r="D405" s="53">
        <v>13</v>
      </c>
      <c r="E405" s="53" t="s">
        <v>547</v>
      </c>
      <c r="F405" s="53">
        <v>7</v>
      </c>
      <c r="G405" s="53" t="s">
        <v>547</v>
      </c>
      <c r="H405" s="53">
        <v>0</v>
      </c>
      <c r="I405" s="53">
        <v>0</v>
      </c>
    </row>
    <row r="406" spans="1:9" x14ac:dyDescent="0.3">
      <c r="A406" s="53" t="s">
        <v>189</v>
      </c>
      <c r="B406" s="53" t="s">
        <v>4</v>
      </c>
      <c r="C406" s="53">
        <v>1</v>
      </c>
      <c r="D406" s="53">
        <v>82</v>
      </c>
      <c r="E406" s="53">
        <v>76</v>
      </c>
      <c r="F406" s="53" t="s">
        <v>547</v>
      </c>
      <c r="G406" s="53">
        <v>74</v>
      </c>
      <c r="H406" s="53">
        <v>92.6</v>
      </c>
      <c r="I406" s="53">
        <v>90.2</v>
      </c>
    </row>
    <row r="407" spans="1:9" x14ac:dyDescent="0.3">
      <c r="A407" s="53" t="s">
        <v>225</v>
      </c>
      <c r="B407" s="53" t="s">
        <v>5</v>
      </c>
      <c r="C407" s="53">
        <v>1</v>
      </c>
      <c r="D407" s="53">
        <v>113</v>
      </c>
      <c r="E407" s="53">
        <v>107</v>
      </c>
      <c r="F407" s="53" t="s">
        <v>547</v>
      </c>
      <c r="G407" s="53">
        <v>101</v>
      </c>
      <c r="H407" s="53">
        <v>94.6</v>
      </c>
      <c r="I407" s="53">
        <v>89.3</v>
      </c>
    </row>
    <row r="408" spans="1:9" x14ac:dyDescent="0.3">
      <c r="A408" s="53" t="s">
        <v>237</v>
      </c>
      <c r="B408" s="53" t="s">
        <v>6</v>
      </c>
      <c r="C408" s="53">
        <v>1</v>
      </c>
      <c r="D408" s="53">
        <v>39</v>
      </c>
      <c r="E408" s="53">
        <v>33</v>
      </c>
      <c r="F408" s="53" t="s">
        <v>547</v>
      </c>
      <c r="G408" s="53">
        <v>30</v>
      </c>
      <c r="H408" s="53">
        <v>84.6</v>
      </c>
      <c r="I408" s="53">
        <v>76.900000000000006</v>
      </c>
    </row>
    <row r="409" spans="1:9" x14ac:dyDescent="0.3">
      <c r="A409" s="53" t="s">
        <v>262</v>
      </c>
      <c r="B409" s="53" t="s">
        <v>6</v>
      </c>
      <c r="C409" s="53">
        <v>2</v>
      </c>
      <c r="D409" s="53">
        <v>48</v>
      </c>
      <c r="E409" s="53">
        <v>42</v>
      </c>
      <c r="F409" s="53" t="s">
        <v>547</v>
      </c>
      <c r="G409" s="53">
        <v>37</v>
      </c>
      <c r="H409" s="53">
        <v>87.5</v>
      </c>
      <c r="I409" s="53">
        <v>77</v>
      </c>
    </row>
    <row r="410" spans="1:9" x14ac:dyDescent="0.3">
      <c r="A410" s="53" t="s">
        <v>321</v>
      </c>
      <c r="B410" s="53" t="s">
        <v>5</v>
      </c>
      <c r="C410" s="53">
        <v>1</v>
      </c>
      <c r="D410" s="53">
        <v>22</v>
      </c>
      <c r="E410" s="53">
        <v>16</v>
      </c>
      <c r="F410" s="53" t="s">
        <v>547</v>
      </c>
      <c r="G410" s="53">
        <v>15</v>
      </c>
      <c r="H410" s="53">
        <v>72.7</v>
      </c>
      <c r="I410" s="53">
        <v>68.099999999999994</v>
      </c>
    </row>
    <row r="411" spans="1:9" x14ac:dyDescent="0.3">
      <c r="A411" s="53" t="s">
        <v>334</v>
      </c>
      <c r="B411" s="53" t="s">
        <v>5</v>
      </c>
      <c r="C411" s="53">
        <v>2</v>
      </c>
      <c r="D411" s="53">
        <v>31</v>
      </c>
      <c r="E411" s="53">
        <v>25</v>
      </c>
      <c r="F411" s="53" t="s">
        <v>547</v>
      </c>
      <c r="G411" s="53">
        <v>25</v>
      </c>
      <c r="H411" s="53">
        <v>80.599999999999994</v>
      </c>
      <c r="I411" s="53">
        <v>80.599999999999994</v>
      </c>
    </row>
    <row r="412" spans="1:9" x14ac:dyDescent="0.3">
      <c r="A412" s="53" t="s">
        <v>387</v>
      </c>
      <c r="B412" s="53" t="s">
        <v>5</v>
      </c>
      <c r="C412" s="53">
        <v>1</v>
      </c>
      <c r="D412" s="53">
        <v>32</v>
      </c>
      <c r="E412" s="53">
        <v>26</v>
      </c>
      <c r="F412" s="53" t="s">
        <v>547</v>
      </c>
      <c r="G412" s="53">
        <v>19</v>
      </c>
      <c r="H412" s="53">
        <v>81.2</v>
      </c>
      <c r="I412" s="53">
        <v>59.3</v>
      </c>
    </row>
    <row r="413" spans="1:9" x14ac:dyDescent="0.3">
      <c r="A413" s="53" t="s">
        <v>418</v>
      </c>
      <c r="B413" s="53" t="s">
        <v>6</v>
      </c>
      <c r="C413" s="53">
        <v>3</v>
      </c>
      <c r="D413" s="53">
        <v>21</v>
      </c>
      <c r="E413" s="53">
        <v>15</v>
      </c>
      <c r="F413" s="53" t="s">
        <v>547</v>
      </c>
      <c r="G413" s="53">
        <v>11</v>
      </c>
      <c r="H413" s="53">
        <v>71.400000000000006</v>
      </c>
      <c r="I413" s="53">
        <v>52.3</v>
      </c>
    </row>
    <row r="414" spans="1:9" x14ac:dyDescent="0.3">
      <c r="A414" s="53" t="s">
        <v>427</v>
      </c>
      <c r="B414" s="53" t="s">
        <v>5</v>
      </c>
      <c r="C414" s="53">
        <v>5</v>
      </c>
      <c r="D414" s="53">
        <v>16</v>
      </c>
      <c r="E414" s="53">
        <v>10</v>
      </c>
      <c r="F414" s="53" t="s">
        <v>547</v>
      </c>
      <c r="G414" s="53">
        <v>8</v>
      </c>
      <c r="H414" s="53">
        <v>0</v>
      </c>
      <c r="I414" s="53">
        <v>0</v>
      </c>
    </row>
    <row r="415" spans="1:9" x14ac:dyDescent="0.3">
      <c r="A415" s="53" t="s">
        <v>436</v>
      </c>
      <c r="B415" s="53" t="s">
        <v>11</v>
      </c>
      <c r="C415" s="53">
        <v>3</v>
      </c>
      <c r="D415" s="53">
        <v>12</v>
      </c>
      <c r="E415" s="53" t="s">
        <v>547</v>
      </c>
      <c r="F415" s="53" t="s">
        <v>547</v>
      </c>
      <c r="G415" s="53" t="s">
        <v>547</v>
      </c>
      <c r="H415" s="53">
        <v>0</v>
      </c>
      <c r="I415" s="53">
        <v>0</v>
      </c>
    </row>
    <row r="416" spans="1:9" x14ac:dyDescent="0.3">
      <c r="A416" s="53" t="s">
        <v>454</v>
      </c>
      <c r="B416" s="53" t="s">
        <v>5</v>
      </c>
      <c r="C416" s="53">
        <v>3</v>
      </c>
      <c r="D416" s="53">
        <v>15</v>
      </c>
      <c r="E416" s="53">
        <v>9</v>
      </c>
      <c r="F416" s="53" t="s">
        <v>547</v>
      </c>
      <c r="G416" s="53">
        <v>7</v>
      </c>
      <c r="H416" s="53">
        <v>0</v>
      </c>
      <c r="I416" s="53">
        <v>0</v>
      </c>
    </row>
    <row r="417" spans="1:9" x14ac:dyDescent="0.3">
      <c r="A417" s="53" t="s">
        <v>498</v>
      </c>
      <c r="B417" s="53" t="s">
        <v>11</v>
      </c>
      <c r="C417" s="53">
        <v>2</v>
      </c>
      <c r="D417" s="53">
        <v>21</v>
      </c>
      <c r="E417" s="53">
        <v>15</v>
      </c>
      <c r="F417" s="53" t="s">
        <v>547</v>
      </c>
      <c r="G417" s="53">
        <v>9</v>
      </c>
      <c r="H417" s="53">
        <v>71.400000000000006</v>
      </c>
      <c r="I417" s="53">
        <v>42.8</v>
      </c>
    </row>
    <row r="418" spans="1:9" x14ac:dyDescent="0.3">
      <c r="A418" s="53" t="s">
        <v>258</v>
      </c>
      <c r="B418" s="53" t="s">
        <v>5</v>
      </c>
      <c r="C418" s="53">
        <v>1</v>
      </c>
      <c r="D418" s="53">
        <v>74</v>
      </c>
      <c r="E418" s="53">
        <v>69</v>
      </c>
      <c r="F418" s="53" t="s">
        <v>547</v>
      </c>
      <c r="G418" s="53">
        <v>60</v>
      </c>
      <c r="H418" s="53">
        <v>93.2</v>
      </c>
      <c r="I418" s="53">
        <v>81</v>
      </c>
    </row>
    <row r="419" spans="1:9" x14ac:dyDescent="0.3">
      <c r="A419" s="53" t="s">
        <v>295</v>
      </c>
      <c r="B419" s="53" t="s">
        <v>6</v>
      </c>
      <c r="C419" s="53">
        <v>2</v>
      </c>
      <c r="D419" s="53">
        <v>38</v>
      </c>
      <c r="E419" s="53">
        <v>33</v>
      </c>
      <c r="F419" s="53" t="s">
        <v>547</v>
      </c>
      <c r="G419" s="53">
        <v>30</v>
      </c>
      <c r="H419" s="53">
        <v>86.8</v>
      </c>
      <c r="I419" s="53">
        <v>78.900000000000006</v>
      </c>
    </row>
    <row r="420" spans="1:9" x14ac:dyDescent="0.3">
      <c r="A420" s="53" t="s">
        <v>308</v>
      </c>
      <c r="B420" s="53" t="s">
        <v>5</v>
      </c>
      <c r="C420" s="53">
        <v>1</v>
      </c>
      <c r="D420" s="53">
        <v>80</v>
      </c>
      <c r="E420" s="53">
        <v>75</v>
      </c>
      <c r="F420" s="53" t="s">
        <v>547</v>
      </c>
      <c r="G420" s="53">
        <v>72</v>
      </c>
      <c r="H420" s="53">
        <v>93.7</v>
      </c>
      <c r="I420" s="53">
        <v>90</v>
      </c>
    </row>
    <row r="421" spans="1:9" x14ac:dyDescent="0.3">
      <c r="A421" s="53" t="s">
        <v>337</v>
      </c>
      <c r="B421" s="53" t="s">
        <v>5</v>
      </c>
      <c r="C421" s="53">
        <v>4</v>
      </c>
      <c r="D421" s="53">
        <v>42</v>
      </c>
      <c r="E421" s="53">
        <v>37</v>
      </c>
      <c r="F421" s="53" t="s">
        <v>547</v>
      </c>
      <c r="G421" s="53">
        <v>30</v>
      </c>
      <c r="H421" s="53">
        <v>88</v>
      </c>
      <c r="I421" s="53">
        <v>71.400000000000006</v>
      </c>
    </row>
    <row r="422" spans="1:9" x14ac:dyDescent="0.3">
      <c r="A422" s="53" t="s">
        <v>377</v>
      </c>
      <c r="B422" s="53" t="s">
        <v>11</v>
      </c>
      <c r="C422" s="53">
        <v>5</v>
      </c>
      <c r="D422" s="53">
        <v>29</v>
      </c>
      <c r="E422" s="53">
        <v>24</v>
      </c>
      <c r="F422" s="53" t="s">
        <v>547</v>
      </c>
      <c r="G422" s="53">
        <v>17</v>
      </c>
      <c r="H422" s="53">
        <v>82.7</v>
      </c>
      <c r="I422" s="53">
        <v>58.6</v>
      </c>
    </row>
    <row r="423" spans="1:9" x14ac:dyDescent="0.3">
      <c r="A423" s="53" t="s">
        <v>386</v>
      </c>
      <c r="B423" s="53" t="s">
        <v>5</v>
      </c>
      <c r="C423" s="53">
        <v>1</v>
      </c>
      <c r="D423" s="53">
        <v>39</v>
      </c>
      <c r="E423" s="53">
        <v>34</v>
      </c>
      <c r="F423" s="53" t="s">
        <v>547</v>
      </c>
      <c r="G423" s="53">
        <v>33</v>
      </c>
      <c r="H423" s="53">
        <v>87.1</v>
      </c>
      <c r="I423" s="53">
        <v>84.6</v>
      </c>
    </row>
    <row r="424" spans="1:9" x14ac:dyDescent="0.3">
      <c r="A424" s="53" t="s">
        <v>396</v>
      </c>
      <c r="B424" s="53" t="s">
        <v>5</v>
      </c>
      <c r="C424" s="53">
        <v>2</v>
      </c>
      <c r="D424" s="53">
        <v>37</v>
      </c>
      <c r="E424" s="53">
        <v>32</v>
      </c>
      <c r="F424" s="53" t="s">
        <v>547</v>
      </c>
      <c r="G424" s="53">
        <v>30</v>
      </c>
      <c r="H424" s="53">
        <v>86.4</v>
      </c>
      <c r="I424" s="53">
        <v>81</v>
      </c>
    </row>
    <row r="425" spans="1:9" x14ac:dyDescent="0.3">
      <c r="A425" s="53" t="s">
        <v>405</v>
      </c>
      <c r="B425" s="53" t="s">
        <v>6</v>
      </c>
      <c r="C425" s="53">
        <v>3</v>
      </c>
      <c r="D425" s="53">
        <v>32</v>
      </c>
      <c r="E425" s="53">
        <v>27</v>
      </c>
      <c r="F425" s="53" t="s">
        <v>547</v>
      </c>
      <c r="G425" s="53">
        <v>19</v>
      </c>
      <c r="H425" s="53">
        <v>84.3</v>
      </c>
      <c r="I425" s="53">
        <v>59.3</v>
      </c>
    </row>
    <row r="426" spans="1:9" x14ac:dyDescent="0.3">
      <c r="A426" s="53" t="s">
        <v>434</v>
      </c>
      <c r="B426" s="53" t="s">
        <v>11</v>
      </c>
      <c r="C426" s="53">
        <v>3</v>
      </c>
      <c r="D426" s="53">
        <v>20</v>
      </c>
      <c r="E426" s="53">
        <v>15</v>
      </c>
      <c r="F426" s="53" t="s">
        <v>547</v>
      </c>
      <c r="G426" s="53">
        <v>13</v>
      </c>
      <c r="H426" s="53">
        <v>75</v>
      </c>
      <c r="I426" s="53">
        <v>65</v>
      </c>
    </row>
    <row r="427" spans="1:9" x14ac:dyDescent="0.3">
      <c r="A427" s="53" t="s">
        <v>463</v>
      </c>
      <c r="B427" s="53" t="s">
        <v>5</v>
      </c>
      <c r="C427" s="53">
        <v>3</v>
      </c>
      <c r="D427" s="53">
        <v>11</v>
      </c>
      <c r="E427" s="53" t="s">
        <v>547</v>
      </c>
      <c r="F427" s="53" t="s">
        <v>547</v>
      </c>
      <c r="G427" s="53" t="s">
        <v>547</v>
      </c>
      <c r="H427" s="53">
        <v>0</v>
      </c>
      <c r="I427" s="53">
        <v>0</v>
      </c>
    </row>
    <row r="428" spans="1:9" x14ac:dyDescent="0.3">
      <c r="A428" s="53" t="s">
        <v>499</v>
      </c>
      <c r="B428" s="53" t="s">
        <v>11</v>
      </c>
      <c r="C428" s="53">
        <v>5</v>
      </c>
      <c r="D428" s="53">
        <v>11</v>
      </c>
      <c r="E428" s="53" t="s">
        <v>547</v>
      </c>
      <c r="F428" s="53" t="s">
        <v>547</v>
      </c>
      <c r="G428" s="53" t="s">
        <v>547</v>
      </c>
      <c r="H428" s="53">
        <v>0</v>
      </c>
      <c r="I428" s="53">
        <v>0</v>
      </c>
    </row>
    <row r="429" spans="1:9" x14ac:dyDescent="0.3">
      <c r="A429" s="53" t="s">
        <v>515</v>
      </c>
      <c r="B429" s="53" t="s">
        <v>11</v>
      </c>
      <c r="C429" s="53">
        <v>5</v>
      </c>
      <c r="D429" s="53">
        <v>18</v>
      </c>
      <c r="E429" s="53">
        <v>13</v>
      </c>
      <c r="F429" s="53" t="s">
        <v>547</v>
      </c>
      <c r="G429" s="53" t="s">
        <v>547</v>
      </c>
      <c r="H429" s="53">
        <v>0</v>
      </c>
      <c r="I429" s="53">
        <v>0</v>
      </c>
    </row>
    <row r="430" spans="1:9" x14ac:dyDescent="0.3">
      <c r="A430" s="53" t="s">
        <v>525</v>
      </c>
      <c r="B430" s="53" t="s">
        <v>11</v>
      </c>
      <c r="C430" s="53">
        <v>3</v>
      </c>
      <c r="D430" s="53">
        <v>26</v>
      </c>
      <c r="E430" s="53">
        <v>21</v>
      </c>
      <c r="F430" s="53" t="s">
        <v>547</v>
      </c>
      <c r="G430" s="53">
        <v>18</v>
      </c>
      <c r="H430" s="53">
        <v>80.7</v>
      </c>
      <c r="I430" s="53">
        <v>69.2</v>
      </c>
    </row>
    <row r="431" spans="1:9" x14ac:dyDescent="0.3">
      <c r="A431" s="53" t="s">
        <v>194</v>
      </c>
      <c r="B431" s="53" t="s">
        <v>6</v>
      </c>
      <c r="C431" s="53">
        <v>1</v>
      </c>
      <c r="D431" s="53">
        <v>59</v>
      </c>
      <c r="E431" s="53">
        <v>55</v>
      </c>
      <c r="F431" s="53" t="s">
        <v>547</v>
      </c>
      <c r="G431" s="53">
        <v>50</v>
      </c>
      <c r="H431" s="53">
        <v>93.2</v>
      </c>
      <c r="I431" s="53">
        <v>84.7</v>
      </c>
    </row>
    <row r="432" spans="1:9" x14ac:dyDescent="0.3">
      <c r="A432" s="53" t="s">
        <v>261</v>
      </c>
      <c r="B432" s="53" t="s">
        <v>6</v>
      </c>
      <c r="C432" s="53">
        <v>1</v>
      </c>
      <c r="D432" s="53">
        <v>27</v>
      </c>
      <c r="E432" s="53">
        <v>23</v>
      </c>
      <c r="F432" s="53" t="s">
        <v>547</v>
      </c>
      <c r="G432" s="53">
        <v>22</v>
      </c>
      <c r="H432" s="53">
        <v>85.1</v>
      </c>
      <c r="I432" s="53">
        <v>81.400000000000006</v>
      </c>
    </row>
    <row r="433" spans="1:9" x14ac:dyDescent="0.3">
      <c r="A433" s="53" t="s">
        <v>264</v>
      </c>
      <c r="B433" s="53" t="s">
        <v>4</v>
      </c>
      <c r="C433" s="53">
        <v>4</v>
      </c>
      <c r="D433" s="53">
        <v>38</v>
      </c>
      <c r="E433" s="53">
        <v>34</v>
      </c>
      <c r="F433" s="53" t="s">
        <v>547</v>
      </c>
      <c r="G433" s="53">
        <v>32</v>
      </c>
      <c r="H433" s="53">
        <v>89.4</v>
      </c>
      <c r="I433" s="53">
        <v>84.2</v>
      </c>
    </row>
    <row r="434" spans="1:9" x14ac:dyDescent="0.3">
      <c r="A434" s="53" t="s">
        <v>437</v>
      </c>
      <c r="B434" s="53" t="s">
        <v>11</v>
      </c>
      <c r="C434" s="53">
        <v>1</v>
      </c>
      <c r="D434" s="53">
        <v>35</v>
      </c>
      <c r="E434" s="53">
        <v>31</v>
      </c>
      <c r="F434" s="53" t="s">
        <v>547</v>
      </c>
      <c r="G434" s="53">
        <v>27</v>
      </c>
      <c r="H434" s="53">
        <v>88.5</v>
      </c>
      <c r="I434" s="53">
        <v>77.099999999999994</v>
      </c>
    </row>
    <row r="435" spans="1:9" x14ac:dyDescent="0.3">
      <c r="A435" s="53" t="s">
        <v>440</v>
      </c>
      <c r="B435" s="53" t="s">
        <v>5</v>
      </c>
      <c r="C435" s="53">
        <v>2</v>
      </c>
      <c r="D435" s="53">
        <v>14</v>
      </c>
      <c r="E435" s="53">
        <v>10</v>
      </c>
      <c r="F435" s="53" t="s">
        <v>547</v>
      </c>
      <c r="G435" s="53">
        <v>9</v>
      </c>
      <c r="H435" s="53">
        <v>0</v>
      </c>
      <c r="I435" s="53">
        <v>0</v>
      </c>
    </row>
    <row r="436" spans="1:9" x14ac:dyDescent="0.3">
      <c r="A436" s="53" t="s">
        <v>443</v>
      </c>
      <c r="B436" s="53" t="s">
        <v>5</v>
      </c>
      <c r="C436" s="53">
        <v>3</v>
      </c>
      <c r="D436" s="53">
        <v>25</v>
      </c>
      <c r="E436" s="53">
        <v>21</v>
      </c>
      <c r="F436" s="53" t="s">
        <v>547</v>
      </c>
      <c r="G436" s="53">
        <v>20</v>
      </c>
      <c r="H436" s="53">
        <v>84</v>
      </c>
      <c r="I436" s="53">
        <v>80</v>
      </c>
    </row>
    <row r="437" spans="1:9" x14ac:dyDescent="0.3">
      <c r="A437" s="53" t="s">
        <v>452</v>
      </c>
      <c r="B437" s="53" t="s">
        <v>5</v>
      </c>
      <c r="C437" s="53">
        <v>2</v>
      </c>
      <c r="D437" s="53">
        <v>25</v>
      </c>
      <c r="E437" s="53">
        <v>21</v>
      </c>
      <c r="F437" s="53" t="s">
        <v>547</v>
      </c>
      <c r="G437" s="53">
        <v>18</v>
      </c>
      <c r="H437" s="53">
        <v>84</v>
      </c>
      <c r="I437" s="53">
        <v>72</v>
      </c>
    </row>
    <row r="438" spans="1:9" x14ac:dyDescent="0.3">
      <c r="A438" s="53" t="s">
        <v>468</v>
      </c>
      <c r="B438" s="53" t="s">
        <v>11</v>
      </c>
      <c r="C438" s="53">
        <v>4</v>
      </c>
      <c r="D438" s="53">
        <v>31</v>
      </c>
      <c r="E438" s="53">
        <v>27</v>
      </c>
      <c r="F438" s="53" t="s">
        <v>547</v>
      </c>
      <c r="G438" s="53">
        <v>27</v>
      </c>
      <c r="H438" s="53">
        <v>87</v>
      </c>
      <c r="I438" s="53">
        <v>87</v>
      </c>
    </row>
    <row r="439" spans="1:9" x14ac:dyDescent="0.3">
      <c r="A439" s="53" t="s">
        <v>483</v>
      </c>
      <c r="B439" s="53" t="s">
        <v>11</v>
      </c>
      <c r="C439" s="53">
        <v>2</v>
      </c>
      <c r="D439" s="53">
        <v>17</v>
      </c>
      <c r="E439" s="53">
        <v>13</v>
      </c>
      <c r="F439" s="53" t="s">
        <v>547</v>
      </c>
      <c r="G439" s="53">
        <v>13</v>
      </c>
      <c r="H439" s="53">
        <v>0</v>
      </c>
      <c r="I439" s="53">
        <v>0</v>
      </c>
    </row>
    <row r="440" spans="1:9" x14ac:dyDescent="0.3">
      <c r="A440" s="53" t="s">
        <v>485</v>
      </c>
      <c r="B440" s="53" t="s">
        <v>11</v>
      </c>
      <c r="C440" s="53">
        <v>3</v>
      </c>
      <c r="D440" s="53">
        <v>11</v>
      </c>
      <c r="E440" s="53">
        <v>7</v>
      </c>
      <c r="F440" s="53" t="s">
        <v>547</v>
      </c>
      <c r="G440" s="53" t="s">
        <v>547</v>
      </c>
      <c r="H440" s="53">
        <v>0</v>
      </c>
      <c r="I440" s="53">
        <v>0</v>
      </c>
    </row>
    <row r="441" spans="1:9" x14ac:dyDescent="0.3">
      <c r="A441" s="53" t="s">
        <v>486</v>
      </c>
      <c r="B441" s="53" t="s">
        <v>11</v>
      </c>
      <c r="C441" s="53">
        <v>3</v>
      </c>
      <c r="D441" s="53">
        <v>21</v>
      </c>
      <c r="E441" s="53">
        <v>17</v>
      </c>
      <c r="F441" s="53" t="s">
        <v>547</v>
      </c>
      <c r="G441" s="53">
        <v>15</v>
      </c>
      <c r="H441" s="53">
        <v>80.900000000000006</v>
      </c>
      <c r="I441" s="53">
        <v>71.400000000000006</v>
      </c>
    </row>
    <row r="442" spans="1:9" x14ac:dyDescent="0.3">
      <c r="A442" s="53" t="s">
        <v>488</v>
      </c>
      <c r="B442" s="53" t="s">
        <v>11</v>
      </c>
      <c r="C442" s="53">
        <v>5</v>
      </c>
      <c r="D442" s="53">
        <v>19</v>
      </c>
      <c r="E442" s="53">
        <v>15</v>
      </c>
      <c r="F442" s="53" t="s">
        <v>547</v>
      </c>
      <c r="G442" s="53">
        <v>12</v>
      </c>
      <c r="H442" s="53">
        <v>0</v>
      </c>
      <c r="I442" s="53">
        <v>0</v>
      </c>
    </row>
    <row r="443" spans="1:9" x14ac:dyDescent="0.3">
      <c r="A443" s="53" t="s">
        <v>492</v>
      </c>
      <c r="B443" s="53" t="s">
        <v>11</v>
      </c>
      <c r="C443" s="53">
        <v>4</v>
      </c>
      <c r="D443" s="53">
        <v>19</v>
      </c>
      <c r="E443" s="53">
        <v>15</v>
      </c>
      <c r="F443" s="53" t="s">
        <v>547</v>
      </c>
      <c r="G443" s="53">
        <v>14</v>
      </c>
      <c r="H443" s="53">
        <v>0</v>
      </c>
      <c r="I443" s="53">
        <v>0</v>
      </c>
    </row>
    <row r="444" spans="1:9" x14ac:dyDescent="0.3">
      <c r="A444" s="53" t="s">
        <v>533</v>
      </c>
      <c r="B444" s="53" t="s">
        <v>11</v>
      </c>
      <c r="C444" s="53">
        <v>4</v>
      </c>
      <c r="D444" s="53">
        <v>19</v>
      </c>
      <c r="E444" s="53">
        <v>15</v>
      </c>
      <c r="F444" s="53" t="s">
        <v>547</v>
      </c>
      <c r="G444" s="53">
        <v>15</v>
      </c>
      <c r="H444" s="53">
        <v>0</v>
      </c>
      <c r="I444" s="53">
        <v>0</v>
      </c>
    </row>
    <row r="445" spans="1:9" x14ac:dyDescent="0.3">
      <c r="A445" s="53" t="s">
        <v>278</v>
      </c>
      <c r="B445" s="53" t="s">
        <v>5</v>
      </c>
      <c r="C445" s="53">
        <v>1</v>
      </c>
      <c r="D445" s="53">
        <v>44</v>
      </c>
      <c r="E445" s="53">
        <v>41</v>
      </c>
      <c r="F445" s="53" t="s">
        <v>547</v>
      </c>
      <c r="G445" s="53">
        <v>34</v>
      </c>
      <c r="H445" s="53">
        <v>93.1</v>
      </c>
      <c r="I445" s="53">
        <v>77.2</v>
      </c>
    </row>
    <row r="446" spans="1:9" x14ac:dyDescent="0.3">
      <c r="A446" s="53" t="s">
        <v>293</v>
      </c>
      <c r="B446" s="53" t="s">
        <v>5</v>
      </c>
      <c r="C446" s="53">
        <v>3</v>
      </c>
      <c r="D446" s="53">
        <v>22</v>
      </c>
      <c r="E446" s="53">
        <v>19</v>
      </c>
      <c r="F446" s="53" t="s">
        <v>547</v>
      </c>
      <c r="G446" s="53">
        <v>18</v>
      </c>
      <c r="H446" s="53">
        <v>86.3</v>
      </c>
      <c r="I446" s="53">
        <v>81.8</v>
      </c>
    </row>
    <row r="447" spans="1:9" x14ac:dyDescent="0.3">
      <c r="A447" s="53" t="s">
        <v>320</v>
      </c>
      <c r="B447" s="53" t="s">
        <v>5</v>
      </c>
      <c r="C447" s="53">
        <v>2</v>
      </c>
      <c r="D447" s="53">
        <v>48</v>
      </c>
      <c r="E447" s="53">
        <v>45</v>
      </c>
      <c r="F447" s="53" t="s">
        <v>547</v>
      </c>
      <c r="G447" s="53">
        <v>43</v>
      </c>
      <c r="H447" s="53">
        <v>93.7</v>
      </c>
      <c r="I447" s="53">
        <v>89.5</v>
      </c>
    </row>
    <row r="448" spans="1:9" x14ac:dyDescent="0.3">
      <c r="A448" s="53" t="s">
        <v>347</v>
      </c>
      <c r="B448" s="53" t="s">
        <v>6</v>
      </c>
      <c r="C448" s="53">
        <v>1</v>
      </c>
      <c r="D448" s="53">
        <v>20</v>
      </c>
      <c r="E448" s="53">
        <v>17</v>
      </c>
      <c r="F448" s="53" t="s">
        <v>547</v>
      </c>
      <c r="G448" s="53">
        <v>12</v>
      </c>
      <c r="H448" s="53">
        <v>85</v>
      </c>
      <c r="I448" s="53">
        <v>60</v>
      </c>
    </row>
    <row r="449" spans="1:9" x14ac:dyDescent="0.3">
      <c r="A449" s="53" t="s">
        <v>407</v>
      </c>
      <c r="B449" s="53" t="s">
        <v>4</v>
      </c>
      <c r="C449" s="53">
        <v>4</v>
      </c>
      <c r="D449" s="53">
        <v>11</v>
      </c>
      <c r="E449" s="53">
        <v>8</v>
      </c>
      <c r="F449" s="53" t="s">
        <v>547</v>
      </c>
      <c r="G449" s="53" t="s">
        <v>547</v>
      </c>
      <c r="H449" s="53">
        <v>0</v>
      </c>
      <c r="I449" s="53">
        <v>0</v>
      </c>
    </row>
    <row r="450" spans="1:9" x14ac:dyDescent="0.3">
      <c r="A450" s="53" t="s">
        <v>420</v>
      </c>
      <c r="B450" s="53" t="s">
        <v>11</v>
      </c>
      <c r="C450" s="53">
        <v>4</v>
      </c>
      <c r="D450" s="53" t="s">
        <v>547</v>
      </c>
      <c r="E450" s="53" t="s">
        <v>547</v>
      </c>
      <c r="F450" s="53" t="s">
        <v>547</v>
      </c>
      <c r="G450" s="53" t="s">
        <v>547</v>
      </c>
      <c r="H450" s="53">
        <v>0</v>
      </c>
      <c r="I450" s="53">
        <v>0</v>
      </c>
    </row>
    <row r="451" spans="1:9" x14ac:dyDescent="0.3">
      <c r="A451" s="53" t="s">
        <v>438</v>
      </c>
      <c r="B451" s="53" t="s">
        <v>11</v>
      </c>
      <c r="C451" s="53">
        <v>3</v>
      </c>
      <c r="D451" s="53">
        <v>16</v>
      </c>
      <c r="E451" s="53">
        <v>13</v>
      </c>
      <c r="F451" s="53" t="s">
        <v>547</v>
      </c>
      <c r="G451" s="53">
        <v>8</v>
      </c>
      <c r="H451" s="53">
        <v>0</v>
      </c>
      <c r="I451" s="53">
        <v>0</v>
      </c>
    </row>
    <row r="452" spans="1:9" x14ac:dyDescent="0.3">
      <c r="A452" s="53" t="s">
        <v>439</v>
      </c>
      <c r="B452" s="53" t="s">
        <v>6</v>
      </c>
      <c r="C452" s="53">
        <v>4</v>
      </c>
      <c r="D452" s="53">
        <v>24</v>
      </c>
      <c r="E452" s="53">
        <v>21</v>
      </c>
      <c r="F452" s="53" t="s">
        <v>547</v>
      </c>
      <c r="G452" s="53">
        <v>17</v>
      </c>
      <c r="H452" s="53">
        <v>87.5</v>
      </c>
      <c r="I452" s="53">
        <v>70.8</v>
      </c>
    </row>
    <row r="453" spans="1:9" x14ac:dyDescent="0.3">
      <c r="A453" s="53" t="s">
        <v>451</v>
      </c>
      <c r="B453" s="53" t="s">
        <v>5</v>
      </c>
      <c r="C453" s="53">
        <v>2</v>
      </c>
      <c r="D453" s="53">
        <v>19</v>
      </c>
      <c r="E453" s="53">
        <v>16</v>
      </c>
      <c r="F453" s="53" t="s">
        <v>547</v>
      </c>
      <c r="G453" s="53">
        <v>16</v>
      </c>
      <c r="H453" s="53">
        <v>0</v>
      </c>
      <c r="I453" s="53">
        <v>0</v>
      </c>
    </row>
    <row r="454" spans="1:9" x14ac:dyDescent="0.3">
      <c r="A454" s="53" t="s">
        <v>472</v>
      </c>
      <c r="B454" s="53" t="s">
        <v>5</v>
      </c>
      <c r="C454" s="53">
        <v>3</v>
      </c>
      <c r="D454" s="53">
        <v>26</v>
      </c>
      <c r="E454" s="53">
        <v>23</v>
      </c>
      <c r="F454" s="53" t="s">
        <v>547</v>
      </c>
      <c r="G454" s="53">
        <v>19</v>
      </c>
      <c r="H454" s="53">
        <v>88.4</v>
      </c>
      <c r="I454" s="53">
        <v>73</v>
      </c>
    </row>
    <row r="455" spans="1:9" x14ac:dyDescent="0.3">
      <c r="A455" s="53" t="s">
        <v>495</v>
      </c>
      <c r="B455" s="53" t="s">
        <v>5</v>
      </c>
      <c r="C455" s="53">
        <v>3</v>
      </c>
      <c r="D455" s="53">
        <v>9</v>
      </c>
      <c r="E455" s="53" t="s">
        <v>547</v>
      </c>
      <c r="F455" s="53" t="s">
        <v>547</v>
      </c>
      <c r="G455" s="53" t="s">
        <v>547</v>
      </c>
      <c r="H455" s="53">
        <v>0</v>
      </c>
      <c r="I455" s="53">
        <v>0</v>
      </c>
    </row>
    <row r="456" spans="1:9" x14ac:dyDescent="0.3">
      <c r="A456" s="53" t="s">
        <v>212</v>
      </c>
      <c r="B456" s="53" t="s">
        <v>6</v>
      </c>
      <c r="C456" s="53">
        <v>1</v>
      </c>
      <c r="D456" s="53">
        <v>100</v>
      </c>
      <c r="E456" s="53">
        <v>98</v>
      </c>
      <c r="F456" s="53" t="s">
        <v>547</v>
      </c>
      <c r="G456" s="53">
        <v>87</v>
      </c>
      <c r="H456" s="53">
        <v>98</v>
      </c>
      <c r="I456" s="53">
        <v>87</v>
      </c>
    </row>
    <row r="457" spans="1:9" x14ac:dyDescent="0.3">
      <c r="A457" s="53" t="s">
        <v>313</v>
      </c>
      <c r="B457" s="53" t="s">
        <v>5</v>
      </c>
      <c r="C457" s="53">
        <v>2</v>
      </c>
      <c r="D457" s="53">
        <v>23</v>
      </c>
      <c r="E457" s="53">
        <v>21</v>
      </c>
      <c r="F457" s="53" t="s">
        <v>547</v>
      </c>
      <c r="G457" s="53">
        <v>19</v>
      </c>
      <c r="H457" s="53">
        <v>91.3</v>
      </c>
      <c r="I457" s="53">
        <v>82.6</v>
      </c>
    </row>
    <row r="458" spans="1:9" x14ac:dyDescent="0.3">
      <c r="A458" s="53" t="s">
        <v>319</v>
      </c>
      <c r="B458" s="53" t="s">
        <v>6</v>
      </c>
      <c r="C458" s="53">
        <v>1</v>
      </c>
      <c r="D458" s="53">
        <v>35</v>
      </c>
      <c r="E458" s="53">
        <v>33</v>
      </c>
      <c r="F458" s="53" t="s">
        <v>547</v>
      </c>
      <c r="G458" s="53">
        <v>33</v>
      </c>
      <c r="H458" s="53">
        <v>94.2</v>
      </c>
      <c r="I458" s="53">
        <v>94.2</v>
      </c>
    </row>
    <row r="459" spans="1:9" x14ac:dyDescent="0.3">
      <c r="A459" s="53" t="s">
        <v>411</v>
      </c>
      <c r="B459" s="53" t="s">
        <v>6</v>
      </c>
      <c r="C459" s="53">
        <v>4</v>
      </c>
      <c r="D459" s="53" t="s">
        <v>547</v>
      </c>
      <c r="E459" s="53" t="s">
        <v>547</v>
      </c>
      <c r="F459" s="53" t="s">
        <v>547</v>
      </c>
      <c r="G459" s="53" t="s">
        <v>547</v>
      </c>
      <c r="H459" s="53">
        <v>0</v>
      </c>
      <c r="I459" s="53">
        <v>0</v>
      </c>
    </row>
    <row r="460" spans="1:9" x14ac:dyDescent="0.3">
      <c r="A460" s="53" t="s">
        <v>423</v>
      </c>
      <c r="B460" s="53" t="s">
        <v>5</v>
      </c>
      <c r="C460" s="53">
        <v>3</v>
      </c>
      <c r="D460" s="53">
        <v>22</v>
      </c>
      <c r="E460" s="53">
        <v>20</v>
      </c>
      <c r="F460" s="53" t="s">
        <v>547</v>
      </c>
      <c r="G460" s="53">
        <v>18</v>
      </c>
      <c r="H460" s="53">
        <v>90.9</v>
      </c>
      <c r="I460" s="53">
        <v>81.8</v>
      </c>
    </row>
    <row r="461" spans="1:9" x14ac:dyDescent="0.3">
      <c r="A461" s="53" t="s">
        <v>429</v>
      </c>
      <c r="B461" s="53" t="s">
        <v>11</v>
      </c>
      <c r="C461" s="53">
        <v>3</v>
      </c>
      <c r="D461" s="53">
        <v>8</v>
      </c>
      <c r="E461" s="53" t="s">
        <v>547</v>
      </c>
      <c r="F461" s="53" t="s">
        <v>547</v>
      </c>
      <c r="G461" s="53" t="s">
        <v>547</v>
      </c>
      <c r="H461" s="53">
        <v>0</v>
      </c>
      <c r="I461" s="53">
        <v>0</v>
      </c>
    </row>
    <row r="462" spans="1:9" x14ac:dyDescent="0.3">
      <c r="A462" s="53" t="s">
        <v>471</v>
      </c>
      <c r="B462" s="53" t="s">
        <v>5</v>
      </c>
      <c r="C462" s="53">
        <v>1</v>
      </c>
      <c r="D462" s="53">
        <v>17</v>
      </c>
      <c r="E462" s="53">
        <v>15</v>
      </c>
      <c r="F462" s="53" t="s">
        <v>547</v>
      </c>
      <c r="G462" s="53">
        <v>15</v>
      </c>
      <c r="H462" s="53">
        <v>0</v>
      </c>
      <c r="I462" s="53">
        <v>0</v>
      </c>
    </row>
    <row r="463" spans="1:9" x14ac:dyDescent="0.3">
      <c r="A463" s="53" t="s">
        <v>502</v>
      </c>
      <c r="B463" s="53" t="s">
        <v>11</v>
      </c>
      <c r="C463" s="53">
        <v>2</v>
      </c>
      <c r="D463" s="53">
        <v>9</v>
      </c>
      <c r="E463" s="53">
        <v>7</v>
      </c>
      <c r="F463" s="53" t="s">
        <v>547</v>
      </c>
      <c r="G463" s="53" t="s">
        <v>547</v>
      </c>
      <c r="H463" s="53">
        <v>0</v>
      </c>
      <c r="I463" s="53">
        <v>0</v>
      </c>
    </row>
    <row r="464" spans="1:9" x14ac:dyDescent="0.3">
      <c r="A464" s="53" t="s">
        <v>539</v>
      </c>
      <c r="B464" s="53" t="s">
        <v>5</v>
      </c>
      <c r="C464" s="53">
        <v>2</v>
      </c>
      <c r="D464" s="53">
        <v>25</v>
      </c>
      <c r="E464" s="53">
        <v>23</v>
      </c>
      <c r="F464" s="53" t="s">
        <v>547</v>
      </c>
      <c r="G464" s="53">
        <v>22</v>
      </c>
      <c r="H464" s="53">
        <v>92</v>
      </c>
      <c r="I464" s="53">
        <v>88</v>
      </c>
    </row>
    <row r="465" spans="1:9" x14ac:dyDescent="0.3">
      <c r="A465" s="53" t="s">
        <v>246</v>
      </c>
      <c r="B465" s="53" t="s">
        <v>5</v>
      </c>
      <c r="C465" s="53">
        <v>1</v>
      </c>
      <c r="D465" s="53">
        <v>43</v>
      </c>
      <c r="E465" s="53">
        <v>42</v>
      </c>
      <c r="F465" s="53" t="s">
        <v>547</v>
      </c>
      <c r="G465" s="53">
        <v>39</v>
      </c>
      <c r="H465" s="53">
        <v>97.6</v>
      </c>
      <c r="I465" s="53">
        <v>90.6</v>
      </c>
    </row>
    <row r="466" spans="1:9" x14ac:dyDescent="0.3">
      <c r="A466" s="53" t="s">
        <v>365</v>
      </c>
      <c r="B466" s="53" t="s">
        <v>11</v>
      </c>
      <c r="C466" s="53">
        <v>3</v>
      </c>
      <c r="D466" s="53">
        <v>41</v>
      </c>
      <c r="E466" s="53">
        <v>40</v>
      </c>
      <c r="F466" s="53" t="s">
        <v>547</v>
      </c>
      <c r="G466" s="53">
        <v>36</v>
      </c>
      <c r="H466" s="53">
        <v>97.5</v>
      </c>
      <c r="I466" s="53">
        <v>87.8</v>
      </c>
    </row>
    <row r="467" spans="1:9" x14ac:dyDescent="0.3">
      <c r="A467" s="53" t="s">
        <v>395</v>
      </c>
      <c r="B467" s="53" t="s">
        <v>5</v>
      </c>
      <c r="C467" s="53">
        <v>1</v>
      </c>
      <c r="D467" s="53">
        <v>13</v>
      </c>
      <c r="E467" s="53">
        <v>12</v>
      </c>
      <c r="F467" s="53" t="s">
        <v>547</v>
      </c>
      <c r="G467" s="53">
        <v>12</v>
      </c>
      <c r="H467" s="53">
        <v>0</v>
      </c>
      <c r="I467" s="53">
        <v>0</v>
      </c>
    </row>
    <row r="468" spans="1:9" x14ac:dyDescent="0.3">
      <c r="A468" s="53" t="s">
        <v>425</v>
      </c>
      <c r="B468" s="53" t="s">
        <v>5</v>
      </c>
      <c r="C468" s="53">
        <v>2</v>
      </c>
      <c r="D468" s="53">
        <v>7</v>
      </c>
      <c r="E468" s="53" t="s">
        <v>547</v>
      </c>
      <c r="F468" s="53" t="s">
        <v>547</v>
      </c>
      <c r="G468" s="53" t="s">
        <v>547</v>
      </c>
      <c r="H468" s="53">
        <v>0</v>
      </c>
      <c r="I468" s="53">
        <v>0</v>
      </c>
    </row>
    <row r="469" spans="1:9" x14ac:dyDescent="0.3">
      <c r="A469" s="53" t="s">
        <v>433</v>
      </c>
      <c r="B469" s="53" t="s">
        <v>11</v>
      </c>
      <c r="C469" s="53">
        <v>2</v>
      </c>
      <c r="D469" s="53">
        <v>9</v>
      </c>
      <c r="E469" s="53">
        <v>8</v>
      </c>
      <c r="F469" s="53" t="s">
        <v>547</v>
      </c>
      <c r="G469" s="53">
        <v>8</v>
      </c>
      <c r="H469" s="53">
        <v>0</v>
      </c>
      <c r="I469" s="53">
        <v>0</v>
      </c>
    </row>
    <row r="470" spans="1:9" x14ac:dyDescent="0.3">
      <c r="A470" s="53" t="s">
        <v>445</v>
      </c>
      <c r="B470" s="53" t="s">
        <v>6</v>
      </c>
      <c r="C470" s="53">
        <v>1</v>
      </c>
      <c r="D470" s="53">
        <v>20</v>
      </c>
      <c r="E470" s="53">
        <v>19</v>
      </c>
      <c r="F470" s="53" t="s">
        <v>547</v>
      </c>
      <c r="G470" s="53">
        <v>14</v>
      </c>
      <c r="H470" s="53">
        <v>95</v>
      </c>
      <c r="I470" s="53">
        <v>70</v>
      </c>
    </row>
    <row r="471" spans="1:9" x14ac:dyDescent="0.3">
      <c r="A471" s="53" t="s">
        <v>473</v>
      </c>
      <c r="B471" s="53" t="s">
        <v>11</v>
      </c>
      <c r="C471" s="53">
        <v>4</v>
      </c>
      <c r="D471" s="53" t="s">
        <v>547</v>
      </c>
      <c r="E471" s="53" t="s">
        <v>547</v>
      </c>
      <c r="F471" s="53" t="s">
        <v>547</v>
      </c>
      <c r="G471" s="53" t="s">
        <v>547</v>
      </c>
      <c r="H471" s="53">
        <v>0</v>
      </c>
      <c r="I471" s="53">
        <v>0</v>
      </c>
    </row>
    <row r="472" spans="1:9" x14ac:dyDescent="0.3">
      <c r="A472" s="53" t="s">
        <v>482</v>
      </c>
      <c r="B472" s="53" t="s">
        <v>6</v>
      </c>
      <c r="C472" s="53">
        <v>4</v>
      </c>
      <c r="D472" s="53">
        <v>8</v>
      </c>
      <c r="E472" s="53">
        <v>7</v>
      </c>
      <c r="F472" s="53" t="s">
        <v>547</v>
      </c>
      <c r="G472" s="53" t="s">
        <v>547</v>
      </c>
      <c r="H472" s="53">
        <v>0</v>
      </c>
      <c r="I472" s="53">
        <v>0</v>
      </c>
    </row>
    <row r="473" spans="1:9" x14ac:dyDescent="0.3">
      <c r="A473" s="53" t="s">
        <v>510</v>
      </c>
      <c r="B473" s="53" t="s">
        <v>5</v>
      </c>
      <c r="C473" s="53">
        <v>0</v>
      </c>
      <c r="D473" s="53">
        <v>9</v>
      </c>
      <c r="E473" s="53">
        <v>8</v>
      </c>
      <c r="F473" s="53" t="s">
        <v>547</v>
      </c>
      <c r="G473" s="53">
        <v>8</v>
      </c>
      <c r="H473" s="53">
        <v>0</v>
      </c>
      <c r="I473" s="53">
        <v>0</v>
      </c>
    </row>
    <row r="474" spans="1:9" s="79" customFormat="1" x14ac:dyDescent="0.3">
      <c r="A474" s="79" t="s">
        <v>518</v>
      </c>
      <c r="B474" s="79" t="s">
        <v>11</v>
      </c>
      <c r="C474" s="79">
        <v>5</v>
      </c>
      <c r="D474" s="79" t="s">
        <v>547</v>
      </c>
      <c r="E474" s="79">
        <v>0</v>
      </c>
      <c r="F474" s="79" t="s">
        <v>547</v>
      </c>
      <c r="G474" s="79">
        <v>0</v>
      </c>
      <c r="H474" s="79">
        <v>0</v>
      </c>
      <c r="I474" s="79">
        <v>0</v>
      </c>
    </row>
    <row r="475" spans="1:9" x14ac:dyDescent="0.3">
      <c r="A475" s="53" t="s">
        <v>521</v>
      </c>
      <c r="B475" s="53" t="s">
        <v>11</v>
      </c>
      <c r="C475" s="53">
        <v>3</v>
      </c>
      <c r="D475" s="53">
        <v>7</v>
      </c>
      <c r="E475" s="53" t="s">
        <v>547</v>
      </c>
      <c r="F475" s="53" t="s">
        <v>547</v>
      </c>
      <c r="G475" s="53" t="s">
        <v>547</v>
      </c>
      <c r="H475" s="53">
        <v>0</v>
      </c>
      <c r="I475" s="53">
        <v>0</v>
      </c>
    </row>
    <row r="476" spans="1:9" x14ac:dyDescent="0.3">
      <c r="A476" s="53" t="s">
        <v>528</v>
      </c>
      <c r="B476" s="53" t="s">
        <v>5</v>
      </c>
      <c r="C476" s="53">
        <v>2</v>
      </c>
      <c r="D476" s="53" t="s">
        <v>547</v>
      </c>
      <c r="E476" s="53" t="s">
        <v>547</v>
      </c>
      <c r="F476" s="53" t="s">
        <v>547</v>
      </c>
      <c r="G476" s="53" t="s">
        <v>547</v>
      </c>
      <c r="H476" s="53">
        <v>0</v>
      </c>
      <c r="I476" s="53">
        <v>0</v>
      </c>
    </row>
    <row r="477" spans="1:9" x14ac:dyDescent="0.3">
      <c r="A477" s="53" t="s">
        <v>314</v>
      </c>
      <c r="B477" s="53" t="s">
        <v>5</v>
      </c>
      <c r="C477" s="53">
        <v>3</v>
      </c>
      <c r="D477" s="53">
        <v>15</v>
      </c>
      <c r="E477" s="53">
        <v>15</v>
      </c>
      <c r="F477" s="53">
        <v>0</v>
      </c>
      <c r="G477" s="53">
        <v>14</v>
      </c>
      <c r="H477" s="53">
        <v>0</v>
      </c>
      <c r="I477" s="53">
        <v>0</v>
      </c>
    </row>
    <row r="478" spans="1:9" x14ac:dyDescent="0.3">
      <c r="A478" s="53" t="s">
        <v>382</v>
      </c>
      <c r="B478" s="53" t="s">
        <v>11</v>
      </c>
      <c r="C478" s="53">
        <v>2</v>
      </c>
      <c r="D478" s="53" t="s">
        <v>547</v>
      </c>
      <c r="E478" s="53" t="s">
        <v>547</v>
      </c>
      <c r="F478" s="53">
        <v>0</v>
      </c>
      <c r="G478" s="53" t="s">
        <v>547</v>
      </c>
      <c r="H478" s="53">
        <v>0</v>
      </c>
      <c r="I478" s="53">
        <v>0</v>
      </c>
    </row>
    <row r="479" spans="1:9" x14ac:dyDescent="0.3">
      <c r="A479" s="53" t="s">
        <v>404</v>
      </c>
      <c r="B479" s="53" t="s">
        <v>5</v>
      </c>
      <c r="C479" s="53">
        <v>2</v>
      </c>
      <c r="D479" s="53" t="s">
        <v>547</v>
      </c>
      <c r="E479" s="53" t="s">
        <v>547</v>
      </c>
      <c r="F479" s="53">
        <v>0</v>
      </c>
      <c r="G479" s="53" t="s">
        <v>547</v>
      </c>
      <c r="H479" s="53">
        <v>0</v>
      </c>
      <c r="I479" s="53">
        <v>0</v>
      </c>
    </row>
    <row r="480" spans="1:9" x14ac:dyDescent="0.3">
      <c r="A480" s="53" t="s">
        <v>448</v>
      </c>
      <c r="B480" s="53" t="s">
        <v>11</v>
      </c>
      <c r="C480" s="53">
        <v>2</v>
      </c>
      <c r="D480" s="53" t="s">
        <v>547</v>
      </c>
      <c r="E480" s="53" t="s">
        <v>547</v>
      </c>
      <c r="F480" s="53">
        <v>0</v>
      </c>
      <c r="G480" s="53" t="s">
        <v>547</v>
      </c>
      <c r="H480" s="53">
        <v>0</v>
      </c>
      <c r="I480" s="53">
        <v>0</v>
      </c>
    </row>
    <row r="481" spans="1:9" x14ac:dyDescent="0.3">
      <c r="A481" s="53" t="s">
        <v>449</v>
      </c>
      <c r="B481" s="53" t="s">
        <v>6</v>
      </c>
      <c r="C481" s="53">
        <v>4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</row>
    <row r="482" spans="1:9" x14ac:dyDescent="0.3">
      <c r="A482" s="53" t="s">
        <v>460</v>
      </c>
      <c r="B482" s="53" t="s">
        <v>6</v>
      </c>
      <c r="C482" s="53">
        <v>1</v>
      </c>
      <c r="D482" s="53" t="s">
        <v>547</v>
      </c>
      <c r="E482" s="53" t="s">
        <v>547</v>
      </c>
      <c r="F482" s="53">
        <v>0</v>
      </c>
      <c r="G482" s="53" t="s">
        <v>547</v>
      </c>
      <c r="H482" s="53">
        <v>0</v>
      </c>
      <c r="I482" s="53">
        <v>0</v>
      </c>
    </row>
    <row r="483" spans="1:9" x14ac:dyDescent="0.3">
      <c r="A483" s="53" t="s">
        <v>460</v>
      </c>
      <c r="B483" s="53" t="s">
        <v>6</v>
      </c>
      <c r="C483" s="53">
        <v>1</v>
      </c>
      <c r="D483" s="53" t="s">
        <v>547</v>
      </c>
      <c r="E483" s="53" t="s">
        <v>547</v>
      </c>
      <c r="F483" s="53">
        <v>0</v>
      </c>
      <c r="G483" s="53" t="s">
        <v>547</v>
      </c>
      <c r="H483" s="53">
        <v>0</v>
      </c>
      <c r="I483" s="53">
        <v>0</v>
      </c>
    </row>
    <row r="484" spans="1:9" x14ac:dyDescent="0.3">
      <c r="A484" s="53" t="s">
        <v>476</v>
      </c>
      <c r="B484" s="53" t="s">
        <v>5</v>
      </c>
      <c r="C484" s="53">
        <v>3</v>
      </c>
      <c r="D484" s="53" t="s">
        <v>547</v>
      </c>
      <c r="E484" s="53" t="s">
        <v>547</v>
      </c>
      <c r="F484" s="53">
        <v>0</v>
      </c>
      <c r="G484" s="53" t="s">
        <v>547</v>
      </c>
      <c r="H484" s="53">
        <v>0</v>
      </c>
      <c r="I484" s="53">
        <v>0</v>
      </c>
    </row>
    <row r="485" spans="1:9" x14ac:dyDescent="0.3">
      <c r="A485" s="53" t="s">
        <v>481</v>
      </c>
      <c r="B485" s="53" t="s">
        <v>11</v>
      </c>
      <c r="C485" s="53">
        <v>0</v>
      </c>
      <c r="D485" s="53" t="s">
        <v>547</v>
      </c>
      <c r="E485" s="53" t="s">
        <v>547</v>
      </c>
      <c r="F485" s="53">
        <v>0</v>
      </c>
      <c r="G485" s="53" t="s">
        <v>547</v>
      </c>
      <c r="H485" s="53">
        <v>0</v>
      </c>
      <c r="I485" s="53">
        <v>0</v>
      </c>
    </row>
    <row r="486" spans="1:9" x14ac:dyDescent="0.3">
      <c r="A486" s="53" t="s">
        <v>487</v>
      </c>
      <c r="B486" s="53" t="s">
        <v>11</v>
      </c>
      <c r="C486" s="53">
        <v>0</v>
      </c>
      <c r="D486" s="53">
        <v>0</v>
      </c>
      <c r="E486" s="53">
        <v>0</v>
      </c>
      <c r="F486" s="53">
        <v>0</v>
      </c>
      <c r="G486" s="53">
        <v>0</v>
      </c>
      <c r="H486" s="53">
        <v>0</v>
      </c>
      <c r="I486" s="53">
        <v>0</v>
      </c>
    </row>
    <row r="487" spans="1:9" x14ac:dyDescent="0.3">
      <c r="A487" s="53" t="s">
        <v>489</v>
      </c>
      <c r="B487" s="53" t="s">
        <v>11</v>
      </c>
      <c r="C487" s="53">
        <v>3</v>
      </c>
      <c r="D487" s="53">
        <v>8</v>
      </c>
      <c r="E487" s="53">
        <v>8</v>
      </c>
      <c r="F487" s="53">
        <v>0</v>
      </c>
      <c r="G487" s="53">
        <v>8</v>
      </c>
      <c r="H487" s="53">
        <v>0</v>
      </c>
      <c r="I487" s="53">
        <v>0</v>
      </c>
    </row>
    <row r="488" spans="1:9" x14ac:dyDescent="0.3">
      <c r="A488" s="53" t="s">
        <v>493</v>
      </c>
      <c r="B488" s="53" t="s">
        <v>11</v>
      </c>
      <c r="C488" s="53">
        <v>5</v>
      </c>
      <c r="D488" s="53" t="s">
        <v>547</v>
      </c>
      <c r="E488" s="53" t="s">
        <v>547</v>
      </c>
      <c r="F488" s="53">
        <v>0</v>
      </c>
      <c r="G488" s="53" t="s">
        <v>547</v>
      </c>
      <c r="H488" s="53">
        <v>0</v>
      </c>
      <c r="I488" s="53">
        <v>0</v>
      </c>
    </row>
    <row r="489" spans="1:9" x14ac:dyDescent="0.3">
      <c r="A489" s="53" t="s">
        <v>494</v>
      </c>
      <c r="B489" s="53" t="s">
        <v>11</v>
      </c>
      <c r="C489" s="53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</row>
    <row r="490" spans="1:9" x14ac:dyDescent="0.3">
      <c r="A490" s="53" t="s">
        <v>496</v>
      </c>
      <c r="B490" s="53" t="s">
        <v>11</v>
      </c>
      <c r="C490" s="53">
        <v>0</v>
      </c>
      <c r="D490" s="53">
        <v>0</v>
      </c>
      <c r="E490" s="53">
        <v>0</v>
      </c>
      <c r="F490" s="53">
        <v>0</v>
      </c>
      <c r="G490" s="53">
        <v>0</v>
      </c>
      <c r="H490" s="53">
        <v>0</v>
      </c>
      <c r="I490" s="53">
        <v>0</v>
      </c>
    </row>
    <row r="491" spans="1:9" x14ac:dyDescent="0.3">
      <c r="A491" s="53" t="s">
        <v>497</v>
      </c>
      <c r="B491" s="53" t="s">
        <v>11</v>
      </c>
      <c r="C491" s="53">
        <v>4</v>
      </c>
      <c r="D491" s="53" t="s">
        <v>547</v>
      </c>
      <c r="E491" s="53" t="s">
        <v>547</v>
      </c>
      <c r="F491" s="53">
        <v>0</v>
      </c>
      <c r="G491" s="53" t="s">
        <v>547</v>
      </c>
      <c r="H491" s="53">
        <v>0</v>
      </c>
      <c r="I491" s="53">
        <v>0</v>
      </c>
    </row>
    <row r="492" spans="1:9" x14ac:dyDescent="0.3">
      <c r="A492" s="53" t="s">
        <v>500</v>
      </c>
      <c r="B492" s="53" t="s">
        <v>11</v>
      </c>
      <c r="C492" s="53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</row>
    <row r="493" spans="1:9" x14ac:dyDescent="0.3">
      <c r="A493" s="53" t="s">
        <v>504</v>
      </c>
      <c r="B493" s="53" t="s">
        <v>11</v>
      </c>
      <c r="C493" s="53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</row>
    <row r="494" spans="1:9" x14ac:dyDescent="0.3">
      <c r="A494" s="53" t="s">
        <v>506</v>
      </c>
      <c r="B494" s="53" t="s">
        <v>11</v>
      </c>
      <c r="C494" s="53">
        <v>3</v>
      </c>
      <c r="D494" s="53" t="s">
        <v>547</v>
      </c>
      <c r="E494" s="53" t="s">
        <v>547</v>
      </c>
      <c r="F494" s="53">
        <v>0</v>
      </c>
      <c r="G494" s="53" t="s">
        <v>547</v>
      </c>
      <c r="H494" s="53">
        <v>0</v>
      </c>
      <c r="I494" s="53">
        <v>0</v>
      </c>
    </row>
    <row r="495" spans="1:9" x14ac:dyDescent="0.3">
      <c r="A495" s="53" t="s">
        <v>507</v>
      </c>
      <c r="B495" s="53" t="s">
        <v>11</v>
      </c>
      <c r="C495" s="53">
        <v>0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</row>
    <row r="496" spans="1:9" s="79" customFormat="1" x14ac:dyDescent="0.3">
      <c r="A496" s="79" t="s">
        <v>508</v>
      </c>
      <c r="B496" s="79" t="s">
        <v>11</v>
      </c>
      <c r="C496" s="79">
        <v>0</v>
      </c>
      <c r="D496" s="79">
        <v>0</v>
      </c>
      <c r="E496" s="79">
        <v>0</v>
      </c>
      <c r="F496" s="79">
        <v>0</v>
      </c>
      <c r="G496" s="79">
        <v>0</v>
      </c>
      <c r="H496" s="79">
        <v>0</v>
      </c>
      <c r="I496" s="79">
        <v>0</v>
      </c>
    </row>
    <row r="497" spans="1:9" x14ac:dyDescent="0.3">
      <c r="A497" s="53" t="s">
        <v>509</v>
      </c>
      <c r="B497" s="53" t="s">
        <v>11</v>
      </c>
      <c r="C497" s="53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</row>
    <row r="498" spans="1:9" s="78" customFormat="1" x14ac:dyDescent="0.3">
      <c r="A498" s="78" t="s">
        <v>511</v>
      </c>
      <c r="B498" s="78" t="s">
        <v>11</v>
      </c>
      <c r="C498" s="78">
        <v>0</v>
      </c>
      <c r="D498" s="78">
        <v>0</v>
      </c>
      <c r="E498" s="78">
        <v>0</v>
      </c>
      <c r="F498" s="78">
        <v>0</v>
      </c>
      <c r="G498" s="78">
        <v>0</v>
      </c>
      <c r="H498" s="78">
        <v>0</v>
      </c>
      <c r="I498" s="78">
        <v>0</v>
      </c>
    </row>
    <row r="499" spans="1:9" x14ac:dyDescent="0.3">
      <c r="A499" s="53" t="s">
        <v>513</v>
      </c>
      <c r="B499" s="53" t="s">
        <v>4</v>
      </c>
      <c r="C499" s="53">
        <v>3</v>
      </c>
      <c r="D499" s="53" t="s">
        <v>547</v>
      </c>
      <c r="E499" s="53" t="s">
        <v>547</v>
      </c>
      <c r="F499" s="53">
        <v>0</v>
      </c>
      <c r="G499" s="53">
        <v>0</v>
      </c>
      <c r="H499" s="53">
        <v>0</v>
      </c>
      <c r="I499" s="53">
        <v>0</v>
      </c>
    </row>
    <row r="500" spans="1:9" s="79" customFormat="1" x14ac:dyDescent="0.3">
      <c r="A500" s="79" t="s">
        <v>516</v>
      </c>
      <c r="B500" s="79" t="s">
        <v>11</v>
      </c>
      <c r="C500" s="79">
        <v>0</v>
      </c>
      <c r="D500" s="79">
        <v>0</v>
      </c>
      <c r="E500" s="79">
        <v>0</v>
      </c>
      <c r="F500" s="79">
        <v>0</v>
      </c>
      <c r="G500" s="79">
        <v>0</v>
      </c>
      <c r="H500" s="79">
        <v>0</v>
      </c>
      <c r="I500" s="79">
        <v>0</v>
      </c>
    </row>
    <row r="501" spans="1:9" x14ac:dyDescent="0.3">
      <c r="A501" s="53" t="s">
        <v>520</v>
      </c>
      <c r="B501" s="53" t="s">
        <v>4</v>
      </c>
      <c r="C501" s="53">
        <v>2</v>
      </c>
      <c r="D501" s="53" t="s">
        <v>547</v>
      </c>
      <c r="E501" s="53" t="s">
        <v>547</v>
      </c>
      <c r="F501" s="53">
        <v>0</v>
      </c>
      <c r="G501" s="53" t="s">
        <v>547</v>
      </c>
      <c r="H501" s="53">
        <v>0</v>
      </c>
      <c r="I501" s="53">
        <v>0</v>
      </c>
    </row>
    <row r="502" spans="1:9" x14ac:dyDescent="0.3">
      <c r="A502" s="53" t="s">
        <v>527</v>
      </c>
      <c r="B502" s="53" t="s">
        <v>11</v>
      </c>
      <c r="C502" s="53">
        <v>4</v>
      </c>
      <c r="D502" s="53">
        <v>0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</row>
    <row r="503" spans="1:9" x14ac:dyDescent="0.3">
      <c r="A503" s="53" t="s">
        <v>530</v>
      </c>
      <c r="B503" s="53" t="s">
        <v>11</v>
      </c>
      <c r="C503" s="53">
        <v>0</v>
      </c>
      <c r="D503" s="53">
        <v>0</v>
      </c>
      <c r="E503" s="53">
        <v>0</v>
      </c>
      <c r="F503" s="53">
        <v>0</v>
      </c>
      <c r="G503" s="53">
        <v>0</v>
      </c>
      <c r="H503" s="53">
        <v>0</v>
      </c>
      <c r="I503" s="53">
        <v>0</v>
      </c>
    </row>
    <row r="504" spans="1:9" x14ac:dyDescent="0.3">
      <c r="A504" s="53" t="s">
        <v>531</v>
      </c>
      <c r="B504" s="53" t="s">
        <v>11</v>
      </c>
      <c r="C504" s="53">
        <v>3</v>
      </c>
      <c r="D504" s="53" t="s">
        <v>547</v>
      </c>
      <c r="E504" s="53" t="s">
        <v>547</v>
      </c>
      <c r="F504" s="53">
        <v>0</v>
      </c>
      <c r="G504" s="53" t="s">
        <v>547</v>
      </c>
      <c r="H504" s="53">
        <v>0</v>
      </c>
      <c r="I504" s="53">
        <v>0</v>
      </c>
    </row>
    <row r="505" spans="1:9" x14ac:dyDescent="0.3">
      <c r="A505" s="53" t="s">
        <v>534</v>
      </c>
      <c r="B505" s="53" t="s">
        <v>11</v>
      </c>
      <c r="C505" s="53">
        <v>5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</row>
    <row r="506" spans="1:9" x14ac:dyDescent="0.3">
      <c r="A506" s="53" t="s">
        <v>536</v>
      </c>
      <c r="B506" s="53" t="s">
        <v>11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</row>
    <row r="507" spans="1:9" x14ac:dyDescent="0.3">
      <c r="A507" s="53" t="s">
        <v>537</v>
      </c>
      <c r="B507" s="53" t="s">
        <v>11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</row>
    <row r="508" spans="1:9" s="79" customFormat="1" x14ac:dyDescent="0.3">
      <c r="A508" s="79" t="s">
        <v>538</v>
      </c>
      <c r="B508" s="79" t="s">
        <v>11</v>
      </c>
      <c r="C508" s="79">
        <v>0</v>
      </c>
      <c r="D508" s="79">
        <v>0</v>
      </c>
      <c r="E508" s="79">
        <v>0</v>
      </c>
      <c r="F508" s="79">
        <v>0</v>
      </c>
      <c r="G508" s="79">
        <v>0</v>
      </c>
      <c r="H508" s="79">
        <v>0</v>
      </c>
      <c r="I508" s="79">
        <v>0</v>
      </c>
    </row>
  </sheetData>
  <autoFilter ref="A1:I508" xr:uid="{00000000-0009-0000-0000-000003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workbookViewId="0">
      <selection activeCell="R14" sqref="R14"/>
    </sheetView>
  </sheetViews>
  <sheetFormatPr defaultRowHeight="14.4" x14ac:dyDescent="0.3"/>
  <cols>
    <col min="1" max="1" width="53.88671875" bestFit="1" customWidth="1"/>
    <col min="2" max="2" width="12" customWidth="1"/>
    <col min="4" max="4" width="10.6640625" bestFit="1" customWidth="1"/>
  </cols>
  <sheetData>
    <row r="1" spans="1:14" x14ac:dyDescent="0.3">
      <c r="A1" s="61" t="s">
        <v>563</v>
      </c>
      <c r="B1" s="62">
        <v>44515</v>
      </c>
    </row>
    <row r="2" spans="1:14" x14ac:dyDescent="0.3">
      <c r="N2" t="s">
        <v>602</v>
      </c>
    </row>
    <row r="3" spans="1:14" x14ac:dyDescent="0.3">
      <c r="A3" s="54" t="s">
        <v>595</v>
      </c>
      <c r="B3" s="72" t="s">
        <v>596</v>
      </c>
      <c r="C3" s="73"/>
      <c r="D3" s="73"/>
      <c r="E3" s="74"/>
      <c r="F3" s="75" t="s">
        <v>597</v>
      </c>
      <c r="G3" s="76"/>
      <c r="H3" s="76"/>
      <c r="I3" s="77"/>
      <c r="J3" s="70" t="s">
        <v>603</v>
      </c>
    </row>
    <row r="4" spans="1:14" x14ac:dyDescent="0.3">
      <c r="A4" s="54"/>
      <c r="B4" s="63" t="s">
        <v>598</v>
      </c>
      <c r="C4" s="63" t="s">
        <v>599</v>
      </c>
      <c r="D4" s="63" t="s">
        <v>600</v>
      </c>
      <c r="E4" s="63" t="s">
        <v>601</v>
      </c>
      <c r="F4" s="65" t="s">
        <v>598</v>
      </c>
      <c r="G4" s="65" t="s">
        <v>599</v>
      </c>
      <c r="H4" s="65" t="s">
        <v>600</v>
      </c>
      <c r="I4" s="65" t="s">
        <v>601</v>
      </c>
      <c r="J4" s="69"/>
    </row>
    <row r="5" spans="1:14" x14ac:dyDescent="0.3">
      <c r="A5" s="53" t="s">
        <v>564</v>
      </c>
      <c r="B5" s="64">
        <v>1</v>
      </c>
      <c r="C5" s="64">
        <v>0</v>
      </c>
      <c r="D5" s="64">
        <v>0</v>
      </c>
      <c r="E5" s="64">
        <v>0</v>
      </c>
      <c r="F5" s="66">
        <v>7</v>
      </c>
      <c r="G5" s="66">
        <v>0</v>
      </c>
      <c r="H5" s="66">
        <v>0</v>
      </c>
      <c r="I5" s="66">
        <v>4</v>
      </c>
      <c r="J5" s="71">
        <f>SUM(B5:I5)</f>
        <v>12</v>
      </c>
    </row>
    <row r="6" spans="1:14" x14ac:dyDescent="0.3">
      <c r="A6" s="53" t="s">
        <v>566</v>
      </c>
      <c r="B6" s="64">
        <v>0</v>
      </c>
      <c r="C6" s="64">
        <v>0</v>
      </c>
      <c r="D6" s="64">
        <v>0</v>
      </c>
      <c r="E6" s="64">
        <v>0</v>
      </c>
      <c r="F6" s="66">
        <v>1</v>
      </c>
      <c r="G6" s="66">
        <v>0</v>
      </c>
      <c r="H6" s="66">
        <v>0</v>
      </c>
      <c r="I6" s="66">
        <v>0</v>
      </c>
      <c r="J6" s="71">
        <f t="shared" ref="J6:J35" si="0">SUM(B6:I6)</f>
        <v>1</v>
      </c>
    </row>
    <row r="7" spans="1:14" x14ac:dyDescent="0.3">
      <c r="A7" s="53" t="s">
        <v>568</v>
      </c>
      <c r="B7" s="64">
        <v>0</v>
      </c>
      <c r="C7" s="64">
        <v>0</v>
      </c>
      <c r="D7" s="64">
        <v>0</v>
      </c>
      <c r="E7" s="64">
        <v>0</v>
      </c>
      <c r="F7" s="66">
        <v>0</v>
      </c>
      <c r="G7" s="66">
        <v>0</v>
      </c>
      <c r="H7" s="66">
        <v>0</v>
      </c>
      <c r="I7" s="66">
        <v>0</v>
      </c>
      <c r="J7" s="71">
        <f t="shared" si="0"/>
        <v>0</v>
      </c>
    </row>
    <row r="8" spans="1:14" x14ac:dyDescent="0.3">
      <c r="A8" s="53" t="s">
        <v>570</v>
      </c>
      <c r="B8" s="64">
        <v>0</v>
      </c>
      <c r="C8" s="64">
        <v>0</v>
      </c>
      <c r="D8" s="64">
        <v>0</v>
      </c>
      <c r="E8" s="64">
        <v>0</v>
      </c>
      <c r="F8" s="66">
        <v>0</v>
      </c>
      <c r="G8" s="66">
        <v>0</v>
      </c>
      <c r="H8" s="66">
        <v>0</v>
      </c>
      <c r="I8" s="66">
        <v>0</v>
      </c>
      <c r="J8" s="71">
        <f t="shared" si="0"/>
        <v>0</v>
      </c>
    </row>
    <row r="9" spans="1:14" x14ac:dyDescent="0.3">
      <c r="A9" s="53" t="s">
        <v>572</v>
      </c>
      <c r="B9" s="64">
        <v>0</v>
      </c>
      <c r="C9" s="64">
        <v>0</v>
      </c>
      <c r="D9" s="64">
        <v>0</v>
      </c>
      <c r="E9" s="64">
        <v>0</v>
      </c>
      <c r="F9" s="66">
        <v>0</v>
      </c>
      <c r="G9" s="66">
        <v>0</v>
      </c>
      <c r="H9" s="66">
        <v>0</v>
      </c>
      <c r="I9" s="66">
        <v>1</v>
      </c>
      <c r="J9" s="71">
        <f t="shared" si="0"/>
        <v>1</v>
      </c>
    </row>
    <row r="10" spans="1:14" x14ac:dyDescent="0.3">
      <c r="A10" s="53" t="s">
        <v>574</v>
      </c>
      <c r="B10" s="64">
        <v>1</v>
      </c>
      <c r="C10" s="64">
        <v>0</v>
      </c>
      <c r="D10" s="64">
        <v>0</v>
      </c>
      <c r="E10" s="64">
        <v>0</v>
      </c>
      <c r="F10" s="66">
        <v>1</v>
      </c>
      <c r="G10" s="66">
        <v>1</v>
      </c>
      <c r="H10" s="66">
        <v>0</v>
      </c>
      <c r="I10" s="66">
        <v>0</v>
      </c>
      <c r="J10" s="71">
        <f t="shared" si="0"/>
        <v>3</v>
      </c>
    </row>
    <row r="11" spans="1:14" x14ac:dyDescent="0.3">
      <c r="A11" s="53" t="s">
        <v>576</v>
      </c>
      <c r="B11" s="64">
        <v>0</v>
      </c>
      <c r="C11" s="64">
        <v>0</v>
      </c>
      <c r="D11" s="64">
        <v>0</v>
      </c>
      <c r="E11" s="64">
        <v>0</v>
      </c>
      <c r="F11" s="66">
        <v>0</v>
      </c>
      <c r="G11" s="66">
        <v>0</v>
      </c>
      <c r="H11" s="66">
        <v>0</v>
      </c>
      <c r="I11" s="66">
        <v>0</v>
      </c>
      <c r="J11" s="71">
        <f t="shared" si="0"/>
        <v>0</v>
      </c>
    </row>
    <row r="12" spans="1:14" x14ac:dyDescent="0.3">
      <c r="A12" s="53" t="s">
        <v>577</v>
      </c>
      <c r="B12" s="64">
        <v>0</v>
      </c>
      <c r="C12" s="64">
        <v>0</v>
      </c>
      <c r="D12" s="64">
        <v>0</v>
      </c>
      <c r="E12" s="64">
        <v>0</v>
      </c>
      <c r="F12" s="66">
        <v>0</v>
      </c>
      <c r="G12" s="66">
        <v>0</v>
      </c>
      <c r="H12" s="66">
        <v>0</v>
      </c>
      <c r="I12" s="66">
        <v>0</v>
      </c>
      <c r="J12" s="71">
        <f t="shared" si="0"/>
        <v>0</v>
      </c>
    </row>
    <row r="13" spans="1:14" x14ac:dyDescent="0.3">
      <c r="A13" s="53" t="s">
        <v>578</v>
      </c>
      <c r="B13" s="64">
        <v>3</v>
      </c>
      <c r="C13" s="64">
        <v>3</v>
      </c>
      <c r="D13" s="64">
        <v>0</v>
      </c>
      <c r="E13" s="64">
        <v>4</v>
      </c>
      <c r="F13" s="66">
        <v>4</v>
      </c>
      <c r="G13" s="66">
        <v>6</v>
      </c>
      <c r="H13" s="66">
        <v>2</v>
      </c>
      <c r="I13" s="66">
        <v>5</v>
      </c>
      <c r="J13" s="71">
        <f t="shared" si="0"/>
        <v>27</v>
      </c>
    </row>
    <row r="14" spans="1:14" x14ac:dyDescent="0.3">
      <c r="A14" s="53" t="s">
        <v>580</v>
      </c>
      <c r="B14" s="64">
        <v>3</v>
      </c>
      <c r="C14" s="64">
        <v>0</v>
      </c>
      <c r="D14" s="64">
        <v>0</v>
      </c>
      <c r="E14" s="64">
        <v>0</v>
      </c>
      <c r="F14" s="66">
        <v>4</v>
      </c>
      <c r="G14" s="66">
        <v>0</v>
      </c>
      <c r="H14" s="66">
        <v>0</v>
      </c>
      <c r="I14" s="66">
        <v>1</v>
      </c>
      <c r="J14" s="71">
        <f t="shared" si="0"/>
        <v>8</v>
      </c>
    </row>
    <row r="15" spans="1:14" x14ac:dyDescent="0.3">
      <c r="A15" s="53" t="s">
        <v>582</v>
      </c>
      <c r="B15" s="64">
        <v>0</v>
      </c>
      <c r="C15" s="64">
        <v>0</v>
      </c>
      <c r="D15" s="64">
        <v>0</v>
      </c>
      <c r="E15" s="64">
        <v>0</v>
      </c>
      <c r="F15" s="66">
        <v>0</v>
      </c>
      <c r="G15" s="66">
        <v>0</v>
      </c>
      <c r="H15" s="66">
        <v>0</v>
      </c>
      <c r="I15" s="66">
        <v>0</v>
      </c>
      <c r="J15" s="71">
        <f t="shared" si="0"/>
        <v>0</v>
      </c>
    </row>
    <row r="16" spans="1:14" x14ac:dyDescent="0.3">
      <c r="A16" s="53" t="s">
        <v>584</v>
      </c>
      <c r="B16" s="64">
        <v>10</v>
      </c>
      <c r="C16" s="64">
        <v>1</v>
      </c>
      <c r="D16" s="64">
        <v>2</v>
      </c>
      <c r="E16" s="64">
        <v>6</v>
      </c>
      <c r="F16" s="66">
        <v>11</v>
      </c>
      <c r="G16" s="66">
        <v>7</v>
      </c>
      <c r="H16" s="66">
        <v>3</v>
      </c>
      <c r="I16" s="66">
        <v>12</v>
      </c>
      <c r="J16" s="71">
        <f t="shared" si="0"/>
        <v>52</v>
      </c>
    </row>
    <row r="17" spans="1:10" x14ac:dyDescent="0.3">
      <c r="A17" s="53" t="s">
        <v>586</v>
      </c>
      <c r="B17" s="64">
        <v>0</v>
      </c>
      <c r="C17" s="64">
        <v>0</v>
      </c>
      <c r="D17" s="64">
        <v>0</v>
      </c>
      <c r="E17" s="64">
        <v>0</v>
      </c>
      <c r="F17" s="66">
        <v>0</v>
      </c>
      <c r="G17" s="66">
        <v>0</v>
      </c>
      <c r="H17" s="66">
        <v>0</v>
      </c>
      <c r="I17" s="66">
        <v>0</v>
      </c>
      <c r="J17" s="71">
        <f t="shared" si="0"/>
        <v>0</v>
      </c>
    </row>
    <row r="18" spans="1:10" x14ac:dyDescent="0.3">
      <c r="A18" s="53" t="s">
        <v>587</v>
      </c>
      <c r="B18" s="64">
        <v>0</v>
      </c>
      <c r="C18" s="64">
        <v>0</v>
      </c>
      <c r="D18" s="64">
        <v>0</v>
      </c>
      <c r="E18" s="64">
        <v>0</v>
      </c>
      <c r="F18" s="66">
        <v>0</v>
      </c>
      <c r="G18" s="66">
        <v>0</v>
      </c>
      <c r="H18" s="66">
        <v>0</v>
      </c>
      <c r="I18" s="66">
        <v>0</v>
      </c>
      <c r="J18" s="71">
        <f t="shared" si="0"/>
        <v>0</v>
      </c>
    </row>
    <row r="19" spans="1:10" x14ac:dyDescent="0.3">
      <c r="A19" s="53" t="s">
        <v>588</v>
      </c>
      <c r="B19" s="64">
        <v>0</v>
      </c>
      <c r="C19" s="64">
        <v>0</v>
      </c>
      <c r="D19" s="64">
        <v>0</v>
      </c>
      <c r="E19" s="64">
        <v>0</v>
      </c>
      <c r="F19" s="66">
        <v>0</v>
      </c>
      <c r="G19" s="66">
        <v>0</v>
      </c>
      <c r="H19" s="66">
        <v>0</v>
      </c>
      <c r="I19" s="66">
        <v>0</v>
      </c>
      <c r="J19" s="71">
        <f t="shared" si="0"/>
        <v>0</v>
      </c>
    </row>
    <row r="20" spans="1:10" x14ac:dyDescent="0.3">
      <c r="A20" s="53" t="s">
        <v>589</v>
      </c>
      <c r="B20" s="64">
        <v>0</v>
      </c>
      <c r="C20" s="64">
        <v>0</v>
      </c>
      <c r="D20" s="64">
        <v>0</v>
      </c>
      <c r="E20" s="64">
        <v>0</v>
      </c>
      <c r="F20" s="66">
        <v>0</v>
      </c>
      <c r="G20" s="66">
        <v>0</v>
      </c>
      <c r="H20" s="66">
        <v>0</v>
      </c>
      <c r="I20" s="66">
        <v>0</v>
      </c>
      <c r="J20" s="71">
        <f t="shared" si="0"/>
        <v>0</v>
      </c>
    </row>
    <row r="21" spans="1:10" x14ac:dyDescent="0.3">
      <c r="A21" s="53" t="s">
        <v>590</v>
      </c>
      <c r="B21" s="64">
        <v>1</v>
      </c>
      <c r="C21" s="64">
        <v>2</v>
      </c>
      <c r="D21" s="64">
        <v>0</v>
      </c>
      <c r="E21" s="64">
        <v>3</v>
      </c>
      <c r="F21" s="66">
        <v>1</v>
      </c>
      <c r="G21" s="66">
        <v>1</v>
      </c>
      <c r="H21" s="66">
        <v>1</v>
      </c>
      <c r="I21" s="66">
        <v>0</v>
      </c>
      <c r="J21" s="71">
        <f t="shared" si="0"/>
        <v>9</v>
      </c>
    </row>
    <row r="22" spans="1:10" x14ac:dyDescent="0.3">
      <c r="A22" s="53" t="s">
        <v>591</v>
      </c>
      <c r="B22" s="64">
        <v>0</v>
      </c>
      <c r="C22" s="64">
        <v>0</v>
      </c>
      <c r="D22" s="64">
        <v>0</v>
      </c>
      <c r="E22" s="64">
        <v>0</v>
      </c>
      <c r="F22" s="66">
        <v>0</v>
      </c>
      <c r="G22" s="66">
        <v>0</v>
      </c>
      <c r="H22" s="66">
        <v>0</v>
      </c>
      <c r="I22" s="66">
        <v>0</v>
      </c>
      <c r="J22" s="71">
        <f t="shared" si="0"/>
        <v>0</v>
      </c>
    </row>
    <row r="23" spans="1:10" x14ac:dyDescent="0.3">
      <c r="A23" s="53" t="s">
        <v>592</v>
      </c>
      <c r="B23" s="64">
        <v>0</v>
      </c>
      <c r="C23" s="64">
        <v>0</v>
      </c>
      <c r="D23" s="64">
        <v>0</v>
      </c>
      <c r="E23" s="64">
        <v>0</v>
      </c>
      <c r="F23" s="66">
        <v>0</v>
      </c>
      <c r="G23" s="66">
        <v>0</v>
      </c>
      <c r="H23" s="66">
        <v>0</v>
      </c>
      <c r="I23" s="66">
        <v>0</v>
      </c>
      <c r="J23" s="71">
        <f t="shared" si="0"/>
        <v>0</v>
      </c>
    </row>
    <row r="24" spans="1:10" x14ac:dyDescent="0.3">
      <c r="A24" s="53" t="s">
        <v>593</v>
      </c>
      <c r="B24" s="64">
        <v>3</v>
      </c>
      <c r="C24" s="64">
        <v>1</v>
      </c>
      <c r="D24" s="64">
        <v>0</v>
      </c>
      <c r="E24" s="64">
        <v>0</v>
      </c>
      <c r="F24" s="66">
        <v>3</v>
      </c>
      <c r="G24" s="66">
        <v>0</v>
      </c>
      <c r="H24" s="66">
        <v>0</v>
      </c>
      <c r="I24" s="66">
        <v>0</v>
      </c>
      <c r="J24" s="71">
        <f t="shared" si="0"/>
        <v>7</v>
      </c>
    </row>
    <row r="25" spans="1:10" x14ac:dyDescent="0.3">
      <c r="A25" s="53" t="s">
        <v>594</v>
      </c>
      <c r="B25" s="64">
        <v>2</v>
      </c>
      <c r="C25" s="64">
        <v>1</v>
      </c>
      <c r="D25" s="64">
        <v>0</v>
      </c>
      <c r="E25" s="64">
        <v>0</v>
      </c>
      <c r="F25" s="66">
        <v>7</v>
      </c>
      <c r="G25" s="66">
        <v>0</v>
      </c>
      <c r="H25" s="66">
        <v>0</v>
      </c>
      <c r="I25" s="66">
        <v>0</v>
      </c>
      <c r="J25" s="71">
        <f t="shared" si="0"/>
        <v>10</v>
      </c>
    </row>
    <row r="26" spans="1:10" x14ac:dyDescent="0.3">
      <c r="A26" s="53" t="s">
        <v>565</v>
      </c>
      <c r="B26" s="64">
        <v>9</v>
      </c>
      <c r="C26" s="64">
        <v>12</v>
      </c>
      <c r="D26" s="64">
        <v>0</v>
      </c>
      <c r="E26" s="64">
        <v>6</v>
      </c>
      <c r="F26" s="66">
        <v>16</v>
      </c>
      <c r="G26" s="66">
        <v>15</v>
      </c>
      <c r="H26" s="66">
        <v>3</v>
      </c>
      <c r="I26" s="66">
        <v>2</v>
      </c>
      <c r="J26" s="71">
        <f t="shared" si="0"/>
        <v>63</v>
      </c>
    </row>
    <row r="27" spans="1:10" x14ac:dyDescent="0.3">
      <c r="A27" s="53" t="s">
        <v>567</v>
      </c>
      <c r="B27" s="64">
        <v>41</v>
      </c>
      <c r="C27" s="64">
        <v>7</v>
      </c>
      <c r="D27" s="64">
        <v>2</v>
      </c>
      <c r="E27" s="64">
        <v>8</v>
      </c>
      <c r="F27" s="66">
        <v>34</v>
      </c>
      <c r="G27" s="66">
        <v>11</v>
      </c>
      <c r="H27" s="66">
        <v>6</v>
      </c>
      <c r="I27" s="66">
        <v>15</v>
      </c>
      <c r="J27" s="71">
        <f t="shared" si="0"/>
        <v>124</v>
      </c>
    </row>
    <row r="28" spans="1:10" x14ac:dyDescent="0.3">
      <c r="A28" s="53" t="s">
        <v>569</v>
      </c>
      <c r="B28" s="64">
        <v>14</v>
      </c>
      <c r="C28" s="64">
        <v>4</v>
      </c>
      <c r="D28" s="64">
        <v>1</v>
      </c>
      <c r="E28" s="64">
        <v>13</v>
      </c>
      <c r="F28" s="66">
        <v>23</v>
      </c>
      <c r="G28" s="66">
        <v>9</v>
      </c>
      <c r="H28" s="66">
        <v>6</v>
      </c>
      <c r="I28" s="66">
        <v>63</v>
      </c>
      <c r="J28" s="71">
        <f t="shared" si="0"/>
        <v>133</v>
      </c>
    </row>
    <row r="29" spans="1:10" x14ac:dyDescent="0.3">
      <c r="A29" s="53" t="s">
        <v>571</v>
      </c>
      <c r="B29" s="64">
        <v>26</v>
      </c>
      <c r="C29" s="64">
        <v>16</v>
      </c>
      <c r="D29" s="64">
        <v>6</v>
      </c>
      <c r="E29" s="64">
        <v>19</v>
      </c>
      <c r="F29" s="66">
        <v>35</v>
      </c>
      <c r="G29" s="66">
        <v>22</v>
      </c>
      <c r="H29" s="66">
        <v>19</v>
      </c>
      <c r="I29" s="66">
        <v>49</v>
      </c>
      <c r="J29" s="71">
        <f t="shared" si="0"/>
        <v>192</v>
      </c>
    </row>
    <row r="30" spans="1:10" x14ac:dyDescent="0.3">
      <c r="A30" s="53" t="s">
        <v>573</v>
      </c>
      <c r="B30" s="64">
        <v>4</v>
      </c>
      <c r="C30" s="64">
        <v>1</v>
      </c>
      <c r="D30" s="64">
        <v>0</v>
      </c>
      <c r="E30" s="64">
        <v>4</v>
      </c>
      <c r="F30" s="66">
        <v>8</v>
      </c>
      <c r="G30" s="66">
        <v>2</v>
      </c>
      <c r="H30" s="66">
        <v>8</v>
      </c>
      <c r="I30" s="66">
        <v>5</v>
      </c>
      <c r="J30" s="71">
        <f t="shared" si="0"/>
        <v>32</v>
      </c>
    </row>
    <row r="31" spans="1:10" x14ac:dyDescent="0.3">
      <c r="A31" s="53" t="s">
        <v>575</v>
      </c>
      <c r="B31" s="64">
        <v>6</v>
      </c>
      <c r="C31" s="64">
        <v>3</v>
      </c>
      <c r="D31" s="64">
        <v>7</v>
      </c>
      <c r="E31" s="64">
        <v>10</v>
      </c>
      <c r="F31" s="66">
        <v>11</v>
      </c>
      <c r="G31" s="66">
        <v>8</v>
      </c>
      <c r="H31" s="66">
        <v>8</v>
      </c>
      <c r="I31" s="66">
        <v>24</v>
      </c>
      <c r="J31" s="71">
        <f t="shared" si="0"/>
        <v>77</v>
      </c>
    </row>
    <row r="32" spans="1:10" x14ac:dyDescent="0.3">
      <c r="A32" s="53" t="s">
        <v>579</v>
      </c>
      <c r="B32" s="64">
        <v>3</v>
      </c>
      <c r="C32" s="64">
        <v>3</v>
      </c>
      <c r="D32" s="64">
        <v>0</v>
      </c>
      <c r="E32" s="64">
        <v>0</v>
      </c>
      <c r="F32" s="66">
        <v>3</v>
      </c>
      <c r="G32" s="66">
        <v>7</v>
      </c>
      <c r="H32" s="66">
        <v>0</v>
      </c>
      <c r="I32" s="66">
        <v>0</v>
      </c>
      <c r="J32" s="71">
        <f t="shared" si="0"/>
        <v>16</v>
      </c>
    </row>
    <row r="33" spans="1:10" x14ac:dyDescent="0.3">
      <c r="A33" s="53" t="s">
        <v>581</v>
      </c>
      <c r="B33" s="64">
        <v>0</v>
      </c>
      <c r="C33" s="64">
        <v>0</v>
      </c>
      <c r="D33" s="64">
        <v>0</v>
      </c>
      <c r="E33" s="64">
        <v>0</v>
      </c>
      <c r="F33" s="66">
        <v>0</v>
      </c>
      <c r="G33" s="66">
        <v>0</v>
      </c>
      <c r="H33" s="66">
        <v>0</v>
      </c>
      <c r="I33" s="66">
        <v>1</v>
      </c>
      <c r="J33" s="71">
        <f t="shared" si="0"/>
        <v>1</v>
      </c>
    </row>
    <row r="34" spans="1:10" x14ac:dyDescent="0.3">
      <c r="A34" s="53" t="s">
        <v>583</v>
      </c>
      <c r="B34" s="64">
        <v>0</v>
      </c>
      <c r="C34" s="64">
        <v>0</v>
      </c>
      <c r="D34" s="64">
        <v>0</v>
      </c>
      <c r="E34" s="64">
        <v>0</v>
      </c>
      <c r="F34" s="66">
        <v>2</v>
      </c>
      <c r="G34" s="66">
        <v>1</v>
      </c>
      <c r="H34" s="66">
        <v>0</v>
      </c>
      <c r="I34" s="66">
        <v>1</v>
      </c>
      <c r="J34" s="71">
        <f t="shared" si="0"/>
        <v>4</v>
      </c>
    </row>
    <row r="35" spans="1:10" x14ac:dyDescent="0.3">
      <c r="A35" s="53" t="s">
        <v>585</v>
      </c>
      <c r="B35" s="64">
        <v>0</v>
      </c>
      <c r="C35" s="64">
        <v>0</v>
      </c>
      <c r="D35" s="64">
        <v>0</v>
      </c>
      <c r="E35" s="64">
        <v>0</v>
      </c>
      <c r="F35" s="66">
        <v>0</v>
      </c>
      <c r="G35" s="66">
        <v>0</v>
      </c>
      <c r="H35" s="66">
        <v>0</v>
      </c>
      <c r="I35" s="66">
        <v>0</v>
      </c>
      <c r="J35" s="71">
        <f t="shared" si="0"/>
        <v>0</v>
      </c>
    </row>
    <row r="36" spans="1:10" x14ac:dyDescent="0.3">
      <c r="A36" s="67" t="s">
        <v>603</v>
      </c>
      <c r="B36" s="63">
        <f>SUM(B5:B35)</f>
        <v>127</v>
      </c>
      <c r="C36" s="63">
        <f t="shared" ref="C36:I36" si="1">SUM(C5:C35)</f>
        <v>54</v>
      </c>
      <c r="D36" s="63">
        <f t="shared" si="1"/>
        <v>18</v>
      </c>
      <c r="E36" s="63">
        <f t="shared" si="1"/>
        <v>73</v>
      </c>
      <c r="F36" s="65">
        <f t="shared" si="1"/>
        <v>171</v>
      </c>
      <c r="G36" s="65">
        <f t="shared" si="1"/>
        <v>90</v>
      </c>
      <c r="H36" s="65">
        <f t="shared" si="1"/>
        <v>56</v>
      </c>
      <c r="I36" s="65">
        <f t="shared" si="1"/>
        <v>183</v>
      </c>
      <c r="J36" s="71">
        <f>SUM(J5:J35)</f>
        <v>772</v>
      </c>
    </row>
  </sheetData>
  <mergeCells count="2">
    <mergeCell ref="B3:E3"/>
    <mergeCell ref="F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"/>
  <sheetViews>
    <sheetView workbookViewId="0">
      <selection activeCell="K2" sqref="K2:U3"/>
    </sheetView>
  </sheetViews>
  <sheetFormatPr defaultRowHeight="14.4" x14ac:dyDescent="0.3"/>
  <cols>
    <col min="1" max="4" width="9.109375" style="53"/>
  </cols>
  <sheetData>
    <row r="1" spans="5:21" x14ac:dyDescent="0.3">
      <c r="E1" s="60">
        <v>44499</v>
      </c>
      <c r="F1" s="60">
        <v>44500</v>
      </c>
      <c r="G1" s="60">
        <v>44501</v>
      </c>
      <c r="H1" s="60">
        <v>44502</v>
      </c>
      <c r="I1" s="60">
        <v>44503</v>
      </c>
      <c r="J1" s="60">
        <v>44504</v>
      </c>
      <c r="K1" s="60">
        <v>44505</v>
      </c>
      <c r="L1" s="60">
        <v>44506</v>
      </c>
      <c r="M1" s="60">
        <v>44507</v>
      </c>
      <c r="N1" s="60">
        <v>44508</v>
      </c>
      <c r="O1" s="60">
        <v>44509</v>
      </c>
      <c r="P1" s="60">
        <v>44510</v>
      </c>
      <c r="Q1" s="60">
        <v>44511</v>
      </c>
      <c r="R1" s="60">
        <v>44512</v>
      </c>
      <c r="S1" s="60">
        <v>44513</v>
      </c>
      <c r="T1" s="60">
        <v>44514</v>
      </c>
      <c r="U1" s="60">
        <v>44515</v>
      </c>
    </row>
    <row r="2" spans="5:21" x14ac:dyDescent="0.3">
      <c r="E2">
        <v>600</v>
      </c>
      <c r="F2">
        <v>316</v>
      </c>
      <c r="G2">
        <v>416</v>
      </c>
      <c r="H2">
        <v>397</v>
      </c>
      <c r="I2">
        <v>343</v>
      </c>
      <c r="J2">
        <v>334</v>
      </c>
      <c r="K2">
        <v>404</v>
      </c>
      <c r="L2">
        <v>743</v>
      </c>
      <c r="M2">
        <v>313</v>
      </c>
      <c r="N2">
        <v>388</v>
      </c>
      <c r="O2">
        <v>355</v>
      </c>
      <c r="P2">
        <v>326</v>
      </c>
      <c r="Q2">
        <v>343</v>
      </c>
      <c r="R2">
        <v>401</v>
      </c>
      <c r="S2">
        <v>457</v>
      </c>
      <c r="T2">
        <v>306</v>
      </c>
      <c r="U2">
        <v>298</v>
      </c>
    </row>
    <row r="3" spans="5:21" x14ac:dyDescent="0.3">
      <c r="K3" s="53">
        <f t="shared" ref="K3:R3" si="0">SUM(E2:K2)</f>
        <v>2810</v>
      </c>
      <c r="L3" s="53">
        <f t="shared" si="0"/>
        <v>2953</v>
      </c>
      <c r="M3" s="53">
        <f t="shared" si="0"/>
        <v>2950</v>
      </c>
      <c r="N3" s="53">
        <f t="shared" si="0"/>
        <v>2922</v>
      </c>
      <c r="O3" s="53">
        <f t="shared" si="0"/>
        <v>2880</v>
      </c>
      <c r="P3" s="53">
        <f t="shared" si="0"/>
        <v>2863</v>
      </c>
      <c r="Q3" s="53">
        <f t="shared" si="0"/>
        <v>2872</v>
      </c>
      <c r="R3" s="53">
        <f t="shared" si="0"/>
        <v>2869</v>
      </c>
      <c r="S3" s="53">
        <f>SUM(M2:S2)</f>
        <v>2583</v>
      </c>
      <c r="T3">
        <f>SUM(N2:T2)</f>
        <v>2576</v>
      </c>
      <c r="U3" s="53">
        <f>SUM(O2:U2)</f>
        <v>2486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overview</vt:lpstr>
      <vt:lpstr>90% Fully Vaccinated Target</vt:lpstr>
      <vt:lpstr>95% First Dose Target</vt:lpstr>
      <vt:lpstr>Suburb data</vt:lpstr>
      <vt:lpstr>Doses yesterday by site</vt:lpstr>
      <vt:lpstr>Daily figures</vt:lpstr>
    </vt:vector>
  </TitlesOfParts>
  <Company>healthAlliance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Old (WDHB)</dc:creator>
  <cp:lastModifiedBy>anahera herbert-graves</cp:lastModifiedBy>
  <dcterms:created xsi:type="dcterms:W3CDTF">2021-11-03T05:39:46Z</dcterms:created>
  <dcterms:modified xsi:type="dcterms:W3CDTF">2021-11-16T02:33:50Z</dcterms:modified>
</cp:coreProperties>
</file>